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2EFFB4B-239F-4375-9E60-7425EBD6D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" sheetId="7" r:id="rId1"/>
    <sheet name="Cmp01" sheetId="1" r:id="rId2"/>
    <sheet name="Cmp02" sheetId="19" r:id="rId3"/>
    <sheet name="Cmp03" sheetId="20" r:id="rId4"/>
    <sheet name="Cmp04" sheetId="21" r:id="rId5"/>
    <sheet name="Cmp05" sheetId="22" r:id="rId6"/>
    <sheet name="Cmp06" sheetId="23" r:id="rId7"/>
    <sheet name="Cmp07" sheetId="24" r:id="rId8"/>
    <sheet name="Cmp08" sheetId="25" r:id="rId9"/>
    <sheet name="Cmp09" sheetId="26" r:id="rId10"/>
    <sheet name="Cmp10" sheetId="27" r:id="rId11"/>
  </sheets>
  <definedNames>
    <definedName name="Company01">Dat!$I$12</definedName>
    <definedName name="Company02">Dat!$I$13</definedName>
    <definedName name="Company03">Dat!$I$14</definedName>
    <definedName name="Company04">Dat!$I$15</definedName>
    <definedName name="Company05">Dat!$I$16</definedName>
    <definedName name="Company06">Dat!$I$17</definedName>
    <definedName name="Company07">Dat!$I$18</definedName>
    <definedName name="Company08">Dat!$I$19</definedName>
    <definedName name="Company09">Dat!$I$20</definedName>
    <definedName name="Company10">Dat!$I$21</definedName>
    <definedName name="CompanyName01">Dat!$I$12</definedName>
    <definedName name="CompanyName02">Dat!$I$13</definedName>
    <definedName name="CompanyName03">Dat!$I$14</definedName>
    <definedName name="CompanyName04">Dat!$I$15</definedName>
    <definedName name="CompanyName05">Dat!$I$16</definedName>
    <definedName name="CompanyName06">Dat!$I$17</definedName>
    <definedName name="CompanyName07">Dat!$I$18</definedName>
    <definedName name="CompanyName08">Dat!$I$19</definedName>
    <definedName name="CompanyName09">Dat!$I$20</definedName>
    <definedName name="CompanyName10">Dat!$I$21</definedName>
    <definedName name="DateFirstVisitCmp01">Dat!$R$12</definedName>
    <definedName name="DateFirstVisitCmp02">Dat!$R$13</definedName>
    <definedName name="DateFirstVisitCmp03">Dat!$R$14</definedName>
    <definedName name="DateFirstVisitCmp04">Dat!$R$15</definedName>
    <definedName name="DateFirstVisitCmp05">Dat!$R$16</definedName>
    <definedName name="DateFirstVisitCmp06">Dat!$R$17</definedName>
    <definedName name="DateFirstVisitCmp07">Dat!$R$18</definedName>
    <definedName name="DateFirstVisitCmp08">Dat!$R$19</definedName>
    <definedName name="DateFirstVisitCmp09">Dat!$R$20</definedName>
    <definedName name="DateFirstVisitCmp10">Dat!$R$21</definedName>
    <definedName name="DateFirstVisitCompany01">Dat!$R$12</definedName>
    <definedName name="DateSecondVisitCmp01">Dat!$S$12</definedName>
    <definedName name="DateSecondVisitCmp02">Dat!$S$13</definedName>
    <definedName name="DateSecondVisitCmp03">Dat!$S$14</definedName>
    <definedName name="DateSecondVisitCmp04">Dat!$S$15</definedName>
    <definedName name="DateSecondVisitCmp05">Dat!$S$16</definedName>
    <definedName name="DateSecondVisitCmp06">Dat!$S$17</definedName>
    <definedName name="DateSecondVisitCmp07">Dat!$S$18</definedName>
    <definedName name="DateSecondVisitCmp08">Dat!$S$19</definedName>
    <definedName name="DateSecondVisitCmp09">Dat!$S$20</definedName>
    <definedName name="DateSecondVisitCmp10">Dat!$S$21</definedName>
    <definedName name="DistancBackCompany01">Dat!$O$12</definedName>
    <definedName name="DistancBackCompany02">Dat!$O$13</definedName>
    <definedName name="DistancBackCompany03">Dat!$O$14</definedName>
    <definedName name="DistancBackCompany04">Dat!$O$15</definedName>
    <definedName name="DistancBackCompany05">Dat!$O$16</definedName>
    <definedName name="DistancBackCompany06">Dat!$O$17</definedName>
    <definedName name="DistancBackCompany07">Dat!$O$18</definedName>
    <definedName name="DistancBackCompany08">Dat!$O$19</definedName>
    <definedName name="DistancBackCompany09">Dat!$O$20</definedName>
    <definedName name="DistancBackCompany10">Dat!$O$21</definedName>
    <definedName name="DistancGoCompany01">Dat!$N$12</definedName>
    <definedName name="DistancGoCompany02">Dat!$N$13</definedName>
    <definedName name="DistancGoCompany03">Dat!$N$14</definedName>
    <definedName name="DistancGoCompany04">Dat!$N$15</definedName>
    <definedName name="DistancGoCompany05">Dat!$N$16</definedName>
    <definedName name="DistancGoCompany06">Dat!$N$17</definedName>
    <definedName name="DistancGoCompany07">Dat!$N$18</definedName>
    <definedName name="DistancGoCompany08">Dat!$N$19</definedName>
    <definedName name="DistancGoCompany09">Dat!$N$20</definedName>
    <definedName name="DistancGoCompany10">Dat!$N$21</definedName>
    <definedName name="LecturerAddress">Dat!$C$7</definedName>
    <definedName name="LecturerName">Dat!$C$6</definedName>
    <definedName name="MoneyOfficer">Dat!$C$8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7" l="1"/>
  <c r="I14" i="27"/>
  <c r="B14" i="27"/>
  <c r="C13" i="27"/>
  <c r="I12" i="27"/>
  <c r="B12" i="27"/>
  <c r="S21" i="7"/>
  <c r="M11" i="27"/>
  <c r="R21" i="7"/>
  <c r="B11" i="27"/>
  <c r="G28" i="27"/>
  <c r="R28" i="27"/>
  <c r="R27" i="27"/>
  <c r="G25" i="27"/>
  <c r="R25" i="27"/>
  <c r="R24" i="27"/>
  <c r="I20" i="27"/>
  <c r="B22" i="27"/>
  <c r="M22" i="27"/>
  <c r="J20" i="27"/>
  <c r="U20" i="27"/>
  <c r="T20" i="27"/>
  <c r="M20" i="27"/>
  <c r="N15" i="27"/>
  <c r="U14" i="27"/>
  <c r="T14" i="27"/>
  <c r="M14" i="27"/>
  <c r="N13" i="27"/>
  <c r="U12" i="27"/>
  <c r="T12" i="27"/>
  <c r="M12" i="27"/>
  <c r="T9" i="27"/>
  <c r="M9" i="27"/>
  <c r="M8" i="27"/>
  <c r="B7" i="27"/>
  <c r="M7" i="27"/>
  <c r="B6" i="27"/>
  <c r="M6" i="27"/>
  <c r="R5" i="27"/>
  <c r="M2" i="27"/>
  <c r="C15" i="26"/>
  <c r="I14" i="26"/>
  <c r="B14" i="26"/>
  <c r="C13" i="26"/>
  <c r="I12" i="26"/>
  <c r="B12" i="26"/>
  <c r="S20" i="7"/>
  <c r="M11" i="26"/>
  <c r="R20" i="7"/>
  <c r="B11" i="26"/>
  <c r="G28" i="26"/>
  <c r="R28" i="26"/>
  <c r="R27" i="26"/>
  <c r="G25" i="26"/>
  <c r="R25" i="26"/>
  <c r="R24" i="26"/>
  <c r="I20" i="26"/>
  <c r="B22" i="26"/>
  <c r="M22" i="26"/>
  <c r="J20" i="26"/>
  <c r="U20" i="26"/>
  <c r="T20" i="26"/>
  <c r="M20" i="26"/>
  <c r="N15" i="26"/>
  <c r="U14" i="26"/>
  <c r="T14" i="26"/>
  <c r="M14" i="26"/>
  <c r="N13" i="26"/>
  <c r="U12" i="26"/>
  <c r="T12" i="26"/>
  <c r="M12" i="26"/>
  <c r="T9" i="26"/>
  <c r="M9" i="26"/>
  <c r="M8" i="26"/>
  <c r="B7" i="26"/>
  <c r="M7" i="26"/>
  <c r="B6" i="26"/>
  <c r="M6" i="26"/>
  <c r="R5" i="26"/>
  <c r="M2" i="26"/>
  <c r="C15" i="25"/>
  <c r="I14" i="25"/>
  <c r="B14" i="25"/>
  <c r="C13" i="25"/>
  <c r="I12" i="25"/>
  <c r="B12" i="25"/>
  <c r="S19" i="7"/>
  <c r="M11" i="25"/>
  <c r="R19" i="7"/>
  <c r="B11" i="25"/>
  <c r="G28" i="25"/>
  <c r="R28" i="25"/>
  <c r="R27" i="25"/>
  <c r="G25" i="25"/>
  <c r="R25" i="25"/>
  <c r="R24" i="25"/>
  <c r="I20" i="25"/>
  <c r="B22" i="25"/>
  <c r="M22" i="25"/>
  <c r="J20" i="25"/>
  <c r="U20" i="25"/>
  <c r="T20" i="25"/>
  <c r="M20" i="25"/>
  <c r="N15" i="25"/>
  <c r="U14" i="25"/>
  <c r="T14" i="25"/>
  <c r="M14" i="25"/>
  <c r="N13" i="25"/>
  <c r="U12" i="25"/>
  <c r="T12" i="25"/>
  <c r="M12" i="25"/>
  <c r="T9" i="25"/>
  <c r="M9" i="25"/>
  <c r="M8" i="25"/>
  <c r="B7" i="25"/>
  <c r="M7" i="25"/>
  <c r="B6" i="25"/>
  <c r="M6" i="25"/>
  <c r="R5" i="25"/>
  <c r="M2" i="25"/>
  <c r="C15" i="24"/>
  <c r="I14" i="24"/>
  <c r="B14" i="24"/>
  <c r="C13" i="24"/>
  <c r="I12" i="24"/>
  <c r="B12" i="24"/>
  <c r="S18" i="7"/>
  <c r="M11" i="24"/>
  <c r="R18" i="7"/>
  <c r="B11" i="24"/>
  <c r="G28" i="24"/>
  <c r="R28" i="24"/>
  <c r="R27" i="24"/>
  <c r="G25" i="24"/>
  <c r="R25" i="24"/>
  <c r="R24" i="24"/>
  <c r="I20" i="24"/>
  <c r="B22" i="24"/>
  <c r="M22" i="24"/>
  <c r="J20" i="24"/>
  <c r="U20" i="24"/>
  <c r="T20" i="24"/>
  <c r="M20" i="24"/>
  <c r="N15" i="24"/>
  <c r="U14" i="24"/>
  <c r="T14" i="24"/>
  <c r="M14" i="24"/>
  <c r="N13" i="24"/>
  <c r="U12" i="24"/>
  <c r="T12" i="24"/>
  <c r="M12" i="24"/>
  <c r="T9" i="24"/>
  <c r="M9" i="24"/>
  <c r="M8" i="24"/>
  <c r="B7" i="24"/>
  <c r="M7" i="24"/>
  <c r="B6" i="24"/>
  <c r="M6" i="24"/>
  <c r="R5" i="24"/>
  <c r="M2" i="24"/>
  <c r="C15" i="23"/>
  <c r="I14" i="23"/>
  <c r="B14" i="23"/>
  <c r="C13" i="23"/>
  <c r="I12" i="23"/>
  <c r="B12" i="23"/>
  <c r="S17" i="7"/>
  <c r="M11" i="23"/>
  <c r="R17" i="7"/>
  <c r="B11" i="23"/>
  <c r="G28" i="23"/>
  <c r="R28" i="23"/>
  <c r="R27" i="23"/>
  <c r="G25" i="23"/>
  <c r="R25" i="23"/>
  <c r="R24" i="23"/>
  <c r="I20" i="23"/>
  <c r="B22" i="23"/>
  <c r="M22" i="23"/>
  <c r="J20" i="23"/>
  <c r="U20" i="23"/>
  <c r="T20" i="23"/>
  <c r="M20" i="23"/>
  <c r="N15" i="23"/>
  <c r="U14" i="23"/>
  <c r="T14" i="23"/>
  <c r="M14" i="23"/>
  <c r="N13" i="23"/>
  <c r="U12" i="23"/>
  <c r="T12" i="23"/>
  <c r="M12" i="23"/>
  <c r="T9" i="23"/>
  <c r="M9" i="23"/>
  <c r="M8" i="23"/>
  <c r="B7" i="23"/>
  <c r="M7" i="23"/>
  <c r="B6" i="23"/>
  <c r="M6" i="23"/>
  <c r="R5" i="23"/>
  <c r="M2" i="23"/>
  <c r="C15" i="22"/>
  <c r="I14" i="22"/>
  <c r="B14" i="22"/>
  <c r="C13" i="22"/>
  <c r="I12" i="22"/>
  <c r="B12" i="22"/>
  <c r="S16" i="7"/>
  <c r="M11" i="22"/>
  <c r="R16" i="7"/>
  <c r="B11" i="22"/>
  <c r="G28" i="22"/>
  <c r="R28" i="22"/>
  <c r="R27" i="22"/>
  <c r="G25" i="22"/>
  <c r="R25" i="22"/>
  <c r="R24" i="22"/>
  <c r="I20" i="22"/>
  <c r="B22" i="22"/>
  <c r="M22" i="22"/>
  <c r="J20" i="22"/>
  <c r="U20" i="22"/>
  <c r="T20" i="22"/>
  <c r="M20" i="22"/>
  <c r="N15" i="22"/>
  <c r="U14" i="22"/>
  <c r="T14" i="22"/>
  <c r="M14" i="22"/>
  <c r="N13" i="22"/>
  <c r="U12" i="22"/>
  <c r="T12" i="22"/>
  <c r="M12" i="22"/>
  <c r="T9" i="22"/>
  <c r="M9" i="22"/>
  <c r="M8" i="22"/>
  <c r="B7" i="22"/>
  <c r="M7" i="22"/>
  <c r="B6" i="22"/>
  <c r="M6" i="22"/>
  <c r="R5" i="22"/>
  <c r="M2" i="22"/>
  <c r="C15" i="21"/>
  <c r="I14" i="21"/>
  <c r="B14" i="21"/>
  <c r="C13" i="21"/>
  <c r="I12" i="21"/>
  <c r="B12" i="21"/>
  <c r="S15" i="7"/>
  <c r="M11" i="21"/>
  <c r="R15" i="7"/>
  <c r="B11" i="21"/>
  <c r="G28" i="21"/>
  <c r="R28" i="21"/>
  <c r="R27" i="21"/>
  <c r="G25" i="21"/>
  <c r="R25" i="21"/>
  <c r="R24" i="21"/>
  <c r="I20" i="21"/>
  <c r="B22" i="21"/>
  <c r="M22" i="21"/>
  <c r="J20" i="21"/>
  <c r="U20" i="21"/>
  <c r="T20" i="21"/>
  <c r="M20" i="21"/>
  <c r="N15" i="21"/>
  <c r="U14" i="21"/>
  <c r="T14" i="21"/>
  <c r="M14" i="21"/>
  <c r="N13" i="21"/>
  <c r="U12" i="21"/>
  <c r="T12" i="21"/>
  <c r="M12" i="21"/>
  <c r="T9" i="21"/>
  <c r="M9" i="21"/>
  <c r="M8" i="21"/>
  <c r="B7" i="21"/>
  <c r="M7" i="21"/>
  <c r="B6" i="21"/>
  <c r="M6" i="21"/>
  <c r="R5" i="21"/>
  <c r="M2" i="21"/>
  <c r="S14" i="7"/>
  <c r="M11" i="20"/>
  <c r="R14" i="7"/>
  <c r="B11" i="20"/>
  <c r="S13" i="7"/>
  <c r="M11" i="19"/>
  <c r="R13" i="7"/>
  <c r="B11" i="19"/>
  <c r="S12" i="7"/>
  <c r="C15" i="20"/>
  <c r="I14" i="20"/>
  <c r="B14" i="20"/>
  <c r="C13" i="20"/>
  <c r="I12" i="20"/>
  <c r="B12" i="20"/>
  <c r="G28" i="20"/>
  <c r="R28" i="20"/>
  <c r="R27" i="20"/>
  <c r="G25" i="20"/>
  <c r="R25" i="20"/>
  <c r="R24" i="20"/>
  <c r="I20" i="20"/>
  <c r="B22" i="20"/>
  <c r="M22" i="20"/>
  <c r="J20" i="20"/>
  <c r="U20" i="20"/>
  <c r="T20" i="20"/>
  <c r="M20" i="20"/>
  <c r="N15" i="20"/>
  <c r="U14" i="20"/>
  <c r="T14" i="20"/>
  <c r="M14" i="20"/>
  <c r="N13" i="20"/>
  <c r="U12" i="20"/>
  <c r="T12" i="20"/>
  <c r="M12" i="20"/>
  <c r="R12" i="7"/>
  <c r="T9" i="20"/>
  <c r="M9" i="20"/>
  <c r="M8" i="20"/>
  <c r="B7" i="20"/>
  <c r="M7" i="20"/>
  <c r="B6" i="20"/>
  <c r="M6" i="20"/>
  <c r="R5" i="20"/>
  <c r="M2" i="20"/>
  <c r="C15" i="19"/>
  <c r="I14" i="19"/>
  <c r="B14" i="19"/>
  <c r="C13" i="19"/>
  <c r="I12" i="19"/>
  <c r="B12" i="19"/>
  <c r="G28" i="19"/>
  <c r="R28" i="19"/>
  <c r="R27" i="19"/>
  <c r="G25" i="19"/>
  <c r="R25" i="19"/>
  <c r="R24" i="19"/>
  <c r="I20" i="19"/>
  <c r="B22" i="19"/>
  <c r="M22" i="19"/>
  <c r="J20" i="19"/>
  <c r="U20" i="19"/>
  <c r="T20" i="19"/>
  <c r="M20" i="19"/>
  <c r="N15" i="19"/>
  <c r="U14" i="19"/>
  <c r="T14" i="19"/>
  <c r="M14" i="19"/>
  <c r="N13" i="19"/>
  <c r="U12" i="19"/>
  <c r="T12" i="19"/>
  <c r="M12" i="19"/>
  <c r="T9" i="19"/>
  <c r="M9" i="19"/>
  <c r="M8" i="19"/>
  <c r="B7" i="19"/>
  <c r="M7" i="19"/>
  <c r="B6" i="19"/>
  <c r="M6" i="19"/>
  <c r="R5" i="19"/>
  <c r="M2" i="19"/>
  <c r="I14" i="1"/>
  <c r="I12" i="1"/>
  <c r="C15" i="1"/>
  <c r="C13" i="1"/>
  <c r="B12" i="1"/>
  <c r="N15" i="1"/>
  <c r="N13" i="1"/>
  <c r="M11" i="1"/>
  <c r="B11" i="1"/>
  <c r="B6" i="1"/>
  <c r="M6" i="1"/>
  <c r="B14" i="1"/>
  <c r="M14" i="1"/>
  <c r="M12" i="1"/>
  <c r="B7" i="1"/>
  <c r="M7" i="1"/>
  <c r="G25" i="1"/>
  <c r="R25" i="1"/>
  <c r="G28" i="1"/>
  <c r="R28" i="1"/>
  <c r="R27" i="1"/>
  <c r="R24" i="1"/>
  <c r="U14" i="1"/>
  <c r="U12" i="1"/>
  <c r="M20" i="1"/>
  <c r="T14" i="1"/>
  <c r="T12" i="1"/>
  <c r="T9" i="1"/>
  <c r="M9" i="1"/>
  <c r="M8" i="1"/>
  <c r="R5" i="1"/>
  <c r="M2" i="1"/>
  <c r="J20" i="1"/>
  <c r="U20" i="1"/>
  <c r="I20" i="1"/>
  <c r="B22" i="1"/>
  <c r="M22" i="1"/>
  <c r="T20" i="1"/>
</calcChain>
</file>

<file path=xl/sharedStrings.xml><?xml version="1.0" encoding="utf-8"?>
<sst xmlns="http://schemas.openxmlformats.org/spreadsheetml/2006/main" count="149" uniqueCount="38">
  <si>
    <t>ใบสำคัญรับเงิน</t>
  </si>
  <si>
    <t>ได้รับเงินจาก คณะเทคโนโลยีสื่อสารมวลชน มหาวิทยาลัยเทคโนโลยีราชมงคลธัญบุรี ดังมีรายการต่อไปนี้</t>
  </si>
  <si>
    <t>รายการ</t>
  </si>
  <si>
    <t>จำนวนเงิน</t>
  </si>
  <si>
    <t>รวมจำนวนเงิน</t>
  </si>
  <si>
    <t>(ลงชื่อ)........................................................ผู้รับเงิน</t>
  </si>
  <si>
    <t>(ลงชื่อ)........................................................ผู้จ่ายเงิน</t>
  </si>
  <si>
    <t xml:space="preserve">วันที่ </t>
  </si>
  <si>
    <t>นางสาวศิริพร   เสาะแสวง</t>
  </si>
  <si>
    <t>ที่อยู่</t>
  </si>
  <si>
    <t>นิเทศครั้งที่ 1</t>
  </si>
  <si>
    <t>นิเทศครั้งที่ 2</t>
  </si>
  <si>
    <t>วันที่</t>
  </si>
  <si>
    <t>เดือน</t>
  </si>
  <si>
    <t>ปี</t>
  </si>
  <si>
    <t>ไป</t>
  </si>
  <si>
    <t>กลับ</t>
  </si>
  <si>
    <t xml:space="preserve">สถานประกอบการ </t>
  </si>
  <si>
    <t>ตุลาคม</t>
  </si>
  <si>
    <t>ระยะทาง (กม.)</t>
  </si>
  <si>
    <t>การเงิน</t>
  </si>
  <si>
    <t>ผู้นิเทศ</t>
  </si>
  <si>
    <t>นายนิเทศ สหกิจ</t>
  </si>
  <si>
    <t>บริษัท หนึ่ง จำกัด</t>
  </si>
  <si>
    <t>บริษัท สอง จำกัด</t>
  </si>
  <si>
    <t>บริษัท สาม จำกัด</t>
  </si>
  <si>
    <t>9/99 หมู่ 9 ตำบลคลองหก อำเภอธัญบุรี จังหวัดปทุมธานี 12110</t>
  </si>
  <si>
    <t>บริษัท สี่ จำกัด</t>
  </si>
  <si>
    <t>บริษัท ห้า จำกัด</t>
  </si>
  <si>
    <t>บริษัท หก จำกัด</t>
  </si>
  <si>
    <t>บริษัท เจ็ด จำกัด</t>
  </si>
  <si>
    <t>บริษัท แปด จำกัด</t>
  </si>
  <si>
    <t>บริษัท เก้า จำกัด</t>
  </si>
  <si>
    <t>บริษัท สิบ จำกัด</t>
  </si>
  <si>
    <r>
      <t>แบบฟอร์มช่วยออกใบเสร็จนี้ จัดทำขึ้นโดย นายชิรพงษ์ ญานุชิตร หัวหน้างานเทคโนโลยีสารสนสนเทศ คณะเทคโนโลยีสื่อสารมวลชน มทร.ธัญบุรี
โดยมีวัตถุประสงค์เพื่ออำนวยความสะดวกให้อาจารย์ และเจ้าหน้าที่ ใช้ในงานออกใบเสร็จสำหรับการเบิกค่าเดินทางในงาน</t>
    </r>
    <r>
      <rPr>
        <sz val="11"/>
        <color rgb="FF0000FF"/>
        <rFont val="Calibri"/>
        <family val="2"/>
        <scheme val="minor"/>
      </rPr>
      <t>ฝึกประสบการณ์วิชาชีพ (สหกิจ)</t>
    </r>
    <r>
      <rPr>
        <sz val="11"/>
        <color theme="1"/>
        <rFont val="Calibri"/>
        <family val="2"/>
        <scheme val="minor"/>
      </rPr>
      <t xml:space="preserve">
หากท่านต้องการให้ปรับปรุงแก้ไข ท่านสามารถติดต่อผู้จัดทำได้โดยตรง .... ขอบคุณครับ</t>
    </r>
    <r>
      <rPr>
        <sz val="11"/>
        <color rgb="FFFFFF00"/>
        <rFont val="Calibri"/>
        <family val="2"/>
        <scheme val="minor"/>
      </rPr>
      <t xml:space="preserve"> (Update 2024-07-15)</t>
    </r>
  </si>
  <si>
    <t>ค่าใช้จ่ายในการเดินทางไปนิเทศนักศึกษาฝึกประสบการณ์วิชาชีพ (สหกิจศึกษา) ครั้งที่ 1</t>
  </si>
  <si>
    <t>ค่าใช้จ่ายในการเดินทางไปนิเทศนักศึกษาฝึกประสบการณ์วิชาชีพ (สหกิจศึกษา) ครั้งที่ 2</t>
  </si>
  <si>
    <t>กรกฏาคม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</si>
</sst>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sz val="15"/>
      <name val="TH Sarabun New"/>
      <family val="2"/>
    </font>
    <font>
      <b/>
      <sz val="16"/>
      <name val="TH Sarabun New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5" xfId="1" applyFont="1" applyBorder="1"/>
    <xf numFmtId="164" fontId="4" fillId="0" borderId="6" xfId="1" applyFont="1" applyBorder="1"/>
    <xf numFmtId="164" fontId="4" fillId="0" borderId="7" xfId="1" applyFont="1" applyBorder="1"/>
    <xf numFmtId="165" fontId="4" fillId="0" borderId="5" xfId="1" applyNumberFormat="1" applyFont="1" applyBorder="1"/>
    <xf numFmtId="165" fontId="4" fillId="0" borderId="7" xfId="1" applyNumberFormat="1" applyFont="1" applyBorder="1" applyAlignment="1">
      <alignment horizontal="center"/>
    </xf>
    <xf numFmtId="165" fontId="4" fillId="0" borderId="7" xfId="1" applyNumberFormat="1" applyFont="1" applyBorder="1"/>
    <xf numFmtId="0" fontId="4" fillId="0" borderId="0" xfId="0" applyFont="1" applyAlignment="1">
      <alignment horizontal="center"/>
    </xf>
    <xf numFmtId="0" fontId="4" fillId="0" borderId="5" xfId="0" applyFont="1" applyBorder="1"/>
    <xf numFmtId="165" fontId="4" fillId="0" borderId="8" xfId="1" applyNumberFormat="1" applyFont="1" applyBorder="1"/>
    <xf numFmtId="165" fontId="4" fillId="0" borderId="9" xfId="1" applyNumberFormat="1" applyFont="1" applyBorder="1"/>
    <xf numFmtId="165" fontId="6" fillId="0" borderId="10" xfId="1" applyNumberFormat="1" applyFont="1" applyBorder="1"/>
    <xf numFmtId="166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 vertical="top" wrapText="1"/>
    </xf>
    <xf numFmtId="0" fontId="9" fillId="0" borderId="10" xfId="0" applyFont="1" applyBorder="1" applyAlignment="1">
      <alignment horizontal="left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A22C-BFE6-4B10-ADB3-86169B467B40}">
  <dimension ref="A1:XEU22"/>
  <sheetViews>
    <sheetView tabSelected="1" zoomScale="130" zoomScaleNormal="130" workbookViewId="0">
      <selection activeCell="B2" sqref="B2:O4"/>
    </sheetView>
  </sheetViews>
  <sheetFormatPr defaultColWidth="0" defaultRowHeight="15" zeroHeight="1" x14ac:dyDescent="0.25"/>
  <cols>
    <col min="1" max="1" width="4.7109375" customWidth="1"/>
    <col min="2" max="2" width="12.28515625" bestFit="1" customWidth="1"/>
    <col min="3" max="4" width="9.140625" customWidth="1"/>
    <col min="5" max="10" width="8.42578125" customWidth="1"/>
    <col min="11" max="12" width="14" bestFit="1" customWidth="1"/>
    <col min="13" max="13" width="8.42578125" customWidth="1"/>
    <col min="14" max="14" width="12.28515625" bestFit="1" customWidth="1"/>
    <col min="15" max="16" width="8.42578125" customWidth="1"/>
    <col min="17" max="17" width="9.140625" hidden="1"/>
    <col min="16376" max="16384" width="9.140625" hidden="1"/>
  </cols>
  <sheetData>
    <row r="1" spans="2:19" x14ac:dyDescent="0.25"/>
    <row r="2" spans="2:19" x14ac:dyDescent="0.25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9" ht="15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9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9" x14ac:dyDescent="0.25"/>
    <row r="6" spans="2:19" x14ac:dyDescent="0.25">
      <c r="B6" s="19" t="s">
        <v>21</v>
      </c>
      <c r="C6" s="23" t="s">
        <v>22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9" x14ac:dyDescent="0.25">
      <c r="B7" s="19" t="s">
        <v>9</v>
      </c>
      <c r="C7" s="23" t="s">
        <v>26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2:19" x14ac:dyDescent="0.25">
      <c r="B8" s="19" t="s">
        <v>20</v>
      </c>
      <c r="C8" s="23" t="s">
        <v>8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2:19" x14ac:dyDescent="0.25"/>
    <row r="10" spans="2:19" x14ac:dyDescent="0.25">
      <c r="B10" s="20" t="s">
        <v>10</v>
      </c>
      <c r="C10" s="30"/>
      <c r="D10" s="21"/>
      <c r="E10" s="20" t="s">
        <v>11</v>
      </c>
      <c r="F10" s="30"/>
      <c r="G10" s="21"/>
      <c r="H10" s="24" t="s">
        <v>17</v>
      </c>
      <c r="I10" s="25"/>
      <c r="J10" s="25"/>
      <c r="K10" s="25"/>
      <c r="L10" s="25"/>
      <c r="M10" s="26"/>
      <c r="N10" s="20" t="s">
        <v>19</v>
      </c>
      <c r="O10" s="21"/>
    </row>
    <row r="11" spans="2:19" x14ac:dyDescent="0.25">
      <c r="B11" s="18" t="s">
        <v>12</v>
      </c>
      <c r="C11" s="18" t="s">
        <v>13</v>
      </c>
      <c r="D11" s="18" t="s">
        <v>14</v>
      </c>
      <c r="E11" s="18" t="s">
        <v>12</v>
      </c>
      <c r="F11" s="18" t="s">
        <v>13</v>
      </c>
      <c r="G11" s="18" t="s">
        <v>14</v>
      </c>
      <c r="H11" s="27"/>
      <c r="I11" s="28"/>
      <c r="J11" s="28"/>
      <c r="K11" s="28"/>
      <c r="L11" s="28"/>
      <c r="M11" s="29"/>
      <c r="N11" s="18" t="s">
        <v>15</v>
      </c>
      <c r="O11" s="18" t="s">
        <v>16</v>
      </c>
    </row>
    <row r="12" spans="2:19" x14ac:dyDescent="0.25">
      <c r="B12" s="17">
        <v>1</v>
      </c>
      <c r="C12" s="17" t="s">
        <v>37</v>
      </c>
      <c r="D12" s="17">
        <v>2567</v>
      </c>
      <c r="E12" s="17">
        <v>1</v>
      </c>
      <c r="F12" s="17" t="s">
        <v>18</v>
      </c>
      <c r="G12" s="17">
        <v>2567</v>
      </c>
      <c r="H12" s="18">
        <v>1</v>
      </c>
      <c r="I12" s="31" t="s">
        <v>23</v>
      </c>
      <c r="J12" s="32"/>
      <c r="K12" s="32"/>
      <c r="L12" s="32"/>
      <c r="M12" s="33"/>
      <c r="N12" s="16">
        <v>10</v>
      </c>
      <c r="O12" s="16">
        <v>11</v>
      </c>
      <c r="R12" t="str">
        <f t="shared" ref="R12:R21" si="0">"วันที่ "&amp;B12&amp;" "&amp;C12&amp;" "&amp;D12</f>
        <v>วันที่ 1 กรกฏาคม 2567</v>
      </c>
      <c r="S12" t="str">
        <f t="shared" ref="S12:S21" si="1">"วันที่ "&amp;E12&amp;" "&amp;F12&amp;" "&amp;G12</f>
        <v>วันที่ 1 ตุลาคม 2567</v>
      </c>
    </row>
    <row r="13" spans="2:19" x14ac:dyDescent="0.25">
      <c r="B13" s="17">
        <v>2</v>
      </c>
      <c r="C13" s="17" t="s">
        <v>37</v>
      </c>
      <c r="D13" s="17">
        <v>2567</v>
      </c>
      <c r="E13" s="17">
        <v>2</v>
      </c>
      <c r="F13" s="17" t="s">
        <v>18</v>
      </c>
      <c r="G13" s="17">
        <v>2567</v>
      </c>
      <c r="H13" s="18">
        <v>2</v>
      </c>
      <c r="I13" s="31" t="s">
        <v>24</v>
      </c>
      <c r="J13" s="32"/>
      <c r="K13" s="32"/>
      <c r="L13" s="32"/>
      <c r="M13" s="33"/>
      <c r="N13" s="16">
        <v>20</v>
      </c>
      <c r="O13" s="16">
        <v>21</v>
      </c>
      <c r="R13" t="str">
        <f t="shared" si="0"/>
        <v>วันที่ 2 กรกฏาคม 2567</v>
      </c>
      <c r="S13" t="str">
        <f t="shared" si="1"/>
        <v>วันที่ 2 ตุลาคม 2567</v>
      </c>
    </row>
    <row r="14" spans="2:19" x14ac:dyDescent="0.25">
      <c r="B14" s="17">
        <v>3</v>
      </c>
      <c r="C14" s="17" t="s">
        <v>37</v>
      </c>
      <c r="D14" s="17">
        <v>2567</v>
      </c>
      <c r="E14" s="17">
        <v>3</v>
      </c>
      <c r="F14" s="17" t="s">
        <v>18</v>
      </c>
      <c r="G14" s="17">
        <v>2567</v>
      </c>
      <c r="H14" s="18">
        <v>3</v>
      </c>
      <c r="I14" s="31" t="s">
        <v>25</v>
      </c>
      <c r="J14" s="32"/>
      <c r="K14" s="32"/>
      <c r="L14" s="32"/>
      <c r="M14" s="33"/>
      <c r="N14" s="16">
        <v>30</v>
      </c>
      <c r="O14" s="16">
        <v>31</v>
      </c>
      <c r="R14" t="str">
        <f t="shared" si="0"/>
        <v>วันที่ 3 กรกฏาคม 2567</v>
      </c>
      <c r="S14" t="str">
        <f t="shared" si="1"/>
        <v>วันที่ 3 ตุลาคม 2567</v>
      </c>
    </row>
    <row r="15" spans="2:19" x14ac:dyDescent="0.25">
      <c r="B15" s="17">
        <v>4</v>
      </c>
      <c r="C15" s="17" t="s">
        <v>37</v>
      </c>
      <c r="D15" s="17">
        <v>2567</v>
      </c>
      <c r="E15" s="17">
        <v>4</v>
      </c>
      <c r="F15" s="17" t="s">
        <v>18</v>
      </c>
      <c r="G15" s="17">
        <v>2567</v>
      </c>
      <c r="H15" s="18">
        <v>4</v>
      </c>
      <c r="I15" s="31" t="s">
        <v>27</v>
      </c>
      <c r="J15" s="32"/>
      <c r="K15" s="32"/>
      <c r="L15" s="32"/>
      <c r="M15" s="33"/>
      <c r="N15" s="16">
        <v>40</v>
      </c>
      <c r="O15" s="16">
        <v>41</v>
      </c>
      <c r="R15" t="str">
        <f t="shared" si="0"/>
        <v>วันที่ 4 กรกฏาคม 2567</v>
      </c>
      <c r="S15" t="str">
        <f t="shared" si="1"/>
        <v>วันที่ 4 ตุลาคม 2567</v>
      </c>
    </row>
    <row r="16" spans="2:19" x14ac:dyDescent="0.25">
      <c r="B16" s="17">
        <v>5</v>
      </c>
      <c r="C16" s="17" t="s">
        <v>37</v>
      </c>
      <c r="D16" s="17">
        <v>2567</v>
      </c>
      <c r="E16" s="17">
        <v>5</v>
      </c>
      <c r="F16" s="17" t="s">
        <v>18</v>
      </c>
      <c r="G16" s="17">
        <v>2567</v>
      </c>
      <c r="H16" s="18">
        <v>5</v>
      </c>
      <c r="I16" s="31" t="s">
        <v>28</v>
      </c>
      <c r="J16" s="32"/>
      <c r="K16" s="32"/>
      <c r="L16" s="32"/>
      <c r="M16" s="33"/>
      <c r="N16" s="16">
        <v>50</v>
      </c>
      <c r="O16" s="16">
        <v>51</v>
      </c>
      <c r="R16" t="str">
        <f t="shared" si="0"/>
        <v>วันที่ 5 กรกฏาคม 2567</v>
      </c>
      <c r="S16" t="str">
        <f t="shared" si="1"/>
        <v>วันที่ 5 ตุลาคม 2567</v>
      </c>
    </row>
    <row r="17" spans="2:19" x14ac:dyDescent="0.25">
      <c r="B17" s="17">
        <v>6</v>
      </c>
      <c r="C17" s="17" t="s">
        <v>37</v>
      </c>
      <c r="D17" s="17">
        <v>2567</v>
      </c>
      <c r="E17" s="17">
        <v>6</v>
      </c>
      <c r="F17" s="17" t="s">
        <v>18</v>
      </c>
      <c r="G17" s="17">
        <v>2567</v>
      </c>
      <c r="H17" s="18">
        <v>6</v>
      </c>
      <c r="I17" s="31" t="s">
        <v>29</v>
      </c>
      <c r="J17" s="32"/>
      <c r="K17" s="32"/>
      <c r="L17" s="32"/>
      <c r="M17" s="33"/>
      <c r="N17" s="16">
        <v>60</v>
      </c>
      <c r="O17" s="16">
        <v>61</v>
      </c>
      <c r="R17" t="str">
        <f t="shared" si="0"/>
        <v>วันที่ 6 กรกฏาคม 2567</v>
      </c>
      <c r="S17" t="str">
        <f t="shared" si="1"/>
        <v>วันที่ 6 ตุลาคม 2567</v>
      </c>
    </row>
    <row r="18" spans="2:19" x14ac:dyDescent="0.25">
      <c r="B18" s="17">
        <v>7</v>
      </c>
      <c r="C18" s="17" t="s">
        <v>37</v>
      </c>
      <c r="D18" s="17">
        <v>2567</v>
      </c>
      <c r="E18" s="17">
        <v>7</v>
      </c>
      <c r="F18" s="17" t="s">
        <v>18</v>
      </c>
      <c r="G18" s="17">
        <v>2567</v>
      </c>
      <c r="H18" s="18">
        <v>7</v>
      </c>
      <c r="I18" s="31" t="s">
        <v>30</v>
      </c>
      <c r="J18" s="32"/>
      <c r="K18" s="32"/>
      <c r="L18" s="32"/>
      <c r="M18" s="33"/>
      <c r="N18" s="16">
        <v>70</v>
      </c>
      <c r="O18" s="16">
        <v>71</v>
      </c>
      <c r="R18" t="str">
        <f t="shared" si="0"/>
        <v>วันที่ 7 กรกฏาคม 2567</v>
      </c>
      <c r="S18" t="str">
        <f t="shared" si="1"/>
        <v>วันที่ 7 ตุลาคม 2567</v>
      </c>
    </row>
    <row r="19" spans="2:19" x14ac:dyDescent="0.25">
      <c r="B19" s="17">
        <v>8</v>
      </c>
      <c r="C19" s="17" t="s">
        <v>37</v>
      </c>
      <c r="D19" s="17">
        <v>2567</v>
      </c>
      <c r="E19" s="17">
        <v>8</v>
      </c>
      <c r="F19" s="17" t="s">
        <v>18</v>
      </c>
      <c r="G19" s="17">
        <v>2567</v>
      </c>
      <c r="H19" s="18">
        <v>8</v>
      </c>
      <c r="I19" s="31" t="s">
        <v>31</v>
      </c>
      <c r="J19" s="32"/>
      <c r="K19" s="32"/>
      <c r="L19" s="32"/>
      <c r="M19" s="33"/>
      <c r="N19" s="16">
        <v>80</v>
      </c>
      <c r="O19" s="16">
        <v>81</v>
      </c>
      <c r="R19" t="str">
        <f t="shared" si="0"/>
        <v>วันที่ 8 กรกฏาคม 2567</v>
      </c>
      <c r="S19" t="str">
        <f t="shared" si="1"/>
        <v>วันที่ 8 ตุลาคม 2567</v>
      </c>
    </row>
    <row r="20" spans="2:19" x14ac:dyDescent="0.25">
      <c r="B20" s="17">
        <v>9</v>
      </c>
      <c r="C20" s="17" t="s">
        <v>37</v>
      </c>
      <c r="D20" s="17">
        <v>2567</v>
      </c>
      <c r="E20" s="17">
        <v>9</v>
      </c>
      <c r="F20" s="17" t="s">
        <v>18</v>
      </c>
      <c r="G20" s="17">
        <v>2567</v>
      </c>
      <c r="H20" s="18">
        <v>9</v>
      </c>
      <c r="I20" s="31" t="s">
        <v>32</v>
      </c>
      <c r="J20" s="32"/>
      <c r="K20" s="32"/>
      <c r="L20" s="32"/>
      <c r="M20" s="33"/>
      <c r="N20" s="16">
        <v>90</v>
      </c>
      <c r="O20" s="16">
        <v>91</v>
      </c>
      <c r="R20" t="str">
        <f t="shared" si="0"/>
        <v>วันที่ 9 กรกฏาคม 2567</v>
      </c>
      <c r="S20" t="str">
        <f t="shared" si="1"/>
        <v>วันที่ 9 ตุลาคม 2567</v>
      </c>
    </row>
    <row r="21" spans="2:19" x14ac:dyDescent="0.25">
      <c r="B21" s="17">
        <v>10</v>
      </c>
      <c r="C21" s="17" t="s">
        <v>37</v>
      </c>
      <c r="D21" s="17">
        <v>2567</v>
      </c>
      <c r="E21" s="17">
        <v>10</v>
      </c>
      <c r="F21" s="17" t="s">
        <v>18</v>
      </c>
      <c r="G21" s="17">
        <v>2567</v>
      </c>
      <c r="H21" s="18">
        <v>10</v>
      </c>
      <c r="I21" s="31" t="s">
        <v>33</v>
      </c>
      <c r="J21" s="32"/>
      <c r="K21" s="32"/>
      <c r="L21" s="32"/>
      <c r="M21" s="33"/>
      <c r="N21" s="16">
        <v>100</v>
      </c>
      <c r="O21" s="16">
        <v>101</v>
      </c>
      <c r="R21" t="str">
        <f t="shared" si="0"/>
        <v>วันที่ 10 กรกฏาคม 2567</v>
      </c>
      <c r="S21" t="str">
        <f t="shared" si="1"/>
        <v>วันที่ 10 ตุลาคม 2567</v>
      </c>
    </row>
    <row r="22" spans="2:19" x14ac:dyDescent="0.25"/>
  </sheetData>
  <protectedRanges>
    <protectedRange sqref="C6:O8 I12:O21 B12:G21" name="Range1"/>
  </protectedRanges>
  <mergeCells count="18">
    <mergeCell ref="I12:M12"/>
    <mergeCell ref="I21:M21"/>
    <mergeCell ref="I16:M16"/>
    <mergeCell ref="I17:M17"/>
    <mergeCell ref="I18:M18"/>
    <mergeCell ref="I13:M13"/>
    <mergeCell ref="I14:M14"/>
    <mergeCell ref="I15:M15"/>
    <mergeCell ref="I19:M19"/>
    <mergeCell ref="I20:M20"/>
    <mergeCell ref="N10:O10"/>
    <mergeCell ref="B2:O4"/>
    <mergeCell ref="C8:O8"/>
    <mergeCell ref="C6:O6"/>
    <mergeCell ref="H10:M11"/>
    <mergeCell ref="C7:O7"/>
    <mergeCell ref="E10:G10"/>
    <mergeCell ref="B10:D10"/>
  </mergeCells>
  <phoneticPr fontId="7" type="noConversion"/>
  <dataValidations count="1">
    <dataValidation allowBlank="1" sqref="B12:G21" xr:uid="{30CBE87E-4F24-463E-AB90-D648018B4A7E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3A02-3846-4228-90AC-FB22702041D7}">
  <sheetPr>
    <pageSetUpPr fitToPage="1"/>
  </sheetPr>
  <dimension ref="B1:U33"/>
  <sheetViews>
    <sheetView zoomScale="107" zoomScaleNormal="70" workbookViewId="0">
      <selection activeCell="B12" sqref="B12:H12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DateFirstVisitCmp09</f>
        <v>วันที่ 9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DateSecondVisitCmp09</f>
        <v>วันที่ 9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"&amp;Company09</f>
        <v xml:space="preserve"> 1. เดินทางจาก มทร. ธัญบุรี ถึง บริษัท เก้า จำกัด</v>
      </c>
      <c r="C12" s="35"/>
      <c r="D12" s="35"/>
      <c r="E12" s="35"/>
      <c r="F12" s="35"/>
      <c r="G12" s="35"/>
      <c r="H12" s="35"/>
      <c r="I12" s="8">
        <f>IF(DistancGoCompany09&gt;75,DistancGoCompany09*4,300)</f>
        <v>360</v>
      </c>
      <c r="J12" s="9">
        <v>0</v>
      </c>
      <c r="M12" s="44" t="str">
        <f>B12</f>
        <v xml:space="preserve"> 1. เดินทางจาก มทร. ธัญบุรี ถึง บริษัท เก้า จำกัด</v>
      </c>
      <c r="N12" s="35"/>
      <c r="O12" s="35"/>
      <c r="P12" s="35"/>
      <c r="Q12" s="35"/>
      <c r="R12" s="35"/>
      <c r="S12" s="35"/>
      <c r="T12" s="8">
        <f>I12</f>
        <v>360</v>
      </c>
      <c r="U12" s="9">
        <f>J12</f>
        <v>0</v>
      </c>
    </row>
    <row r="13" spans="2:21" ht="24" x14ac:dyDescent="0.55000000000000004">
      <c r="B13" s="4"/>
      <c r="C13" s="35" t="str">
        <f>IF(DistancGoCompany09&gt;75,"(ระยะทาง "&amp;DistancGoCompany09&amp;" กิโลเมตร x 4 บาท x 1 เที่ยว)","(ระยะทาง "&amp;DistancGoCompany09&amp;" กิโลเมตร เหมาจ่าย 300 บาท x 1 เที่ยว)")</f>
        <v>(ระยะทาง 90 กิโลเมตร x 4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90 กิโลเมตร x 4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"&amp;Company09&amp;" ถึง มทร. ธัญบุรี"</f>
        <v>2. เดินทางจาก บริษัท เก้า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IF(DistancBackCompany09&gt;75,DistancBackCompany09*4,300)</f>
        <v>364</v>
      </c>
      <c r="J14" s="9">
        <v>0</v>
      </c>
      <c r="M14" s="44" t="str">
        <f>B14</f>
        <v>2. เดินทางจาก บริษัท เก้า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364</v>
      </c>
      <c r="U14" s="9">
        <f>J14</f>
        <v>0</v>
      </c>
    </row>
    <row r="15" spans="2:21" ht="24" x14ac:dyDescent="0.55000000000000004">
      <c r="B15" s="4"/>
      <c r="C15" s="35" t="str">
        <f>IF(DistancBackCompany09&gt;75,"(ระยะทาง "&amp;DistancBackCompany09&amp;" กิโลเมตร x 4 บาท x 1 เที่ยว)","(ระยะทาง "&amp;DistancBackCompany09&amp;" กิโลเมตร เหมาจ่าย 300 บาท x 1 เที่ยว)")</f>
        <v>(ระยะทาง 91 กิโลเมตร x 4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91 กิโลเมตร x 4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724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724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เจ็ดร้อยยี่สิบสี่บาทถ้วน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เจ็ดร้อยยี่สิบสี่บาทถ้วน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105E-9C9F-4343-A2D2-FF848F219641}">
  <sheetPr>
    <pageSetUpPr fitToPage="1"/>
  </sheetPr>
  <dimension ref="B1:U33"/>
  <sheetViews>
    <sheetView zoomScale="107" zoomScaleNormal="70" workbookViewId="0">
      <selection activeCell="B14" sqref="B14:H14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DateFirstVisitCmp10</f>
        <v>วันที่ 10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DateSecondVisitCmp10</f>
        <v>วันที่ 10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"&amp;Company10</f>
        <v xml:space="preserve"> 1. เดินทางจาก มทร. ธัญบุรี ถึง บริษัท สิบ จำกัด</v>
      </c>
      <c r="C12" s="35"/>
      <c r="D12" s="35"/>
      <c r="E12" s="35"/>
      <c r="F12" s="35"/>
      <c r="G12" s="35"/>
      <c r="H12" s="35"/>
      <c r="I12" s="8">
        <f>IF(DistancGoCompany10&gt;75,DistancGoCompany10*4,300)</f>
        <v>400</v>
      </c>
      <c r="J12" s="9">
        <v>0</v>
      </c>
      <c r="M12" s="44" t="str">
        <f>B12</f>
        <v xml:space="preserve"> 1. เดินทางจาก มทร. ธัญบุรี ถึง บริษัท สิบ จำกัด</v>
      </c>
      <c r="N12" s="35"/>
      <c r="O12" s="35"/>
      <c r="P12" s="35"/>
      <c r="Q12" s="35"/>
      <c r="R12" s="35"/>
      <c r="S12" s="35"/>
      <c r="T12" s="8">
        <f>I12</f>
        <v>400</v>
      </c>
      <c r="U12" s="9">
        <f>J12</f>
        <v>0</v>
      </c>
    </row>
    <row r="13" spans="2:21" ht="24" x14ac:dyDescent="0.55000000000000004">
      <c r="B13" s="4"/>
      <c r="C13" s="35" t="str">
        <f>IF(DistancGoCompany10&gt;75,"(ระยะทาง "&amp;DistancGoCompany10&amp;" กิโลเมตร x 4 บาท x 1 เที่ยว)","(ระยะทาง "&amp;DistancGoCompany10&amp;" กิโลเมตร เหมาจ่าย 300 บาท x 1 เที่ยว)")</f>
        <v>(ระยะทาง 100 กิโลเมตร x 4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100 กิโลเมตร x 4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"&amp;Company10&amp;" ถึง มทร. ธัญบุรี"</f>
        <v>2. เดินทางจาก บริษัท สิบ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IF(DistancBackCompany10&gt;75,DistancBackCompany10*4,300)</f>
        <v>404</v>
      </c>
      <c r="J14" s="9">
        <v>0</v>
      </c>
      <c r="M14" s="44" t="str">
        <f>B14</f>
        <v>2. เดินทางจาก บริษัท สิบ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404</v>
      </c>
      <c r="U14" s="9">
        <f>J14</f>
        <v>0</v>
      </c>
    </row>
    <row r="15" spans="2:21" ht="24" x14ac:dyDescent="0.55000000000000004">
      <c r="B15" s="4"/>
      <c r="C15" s="35" t="str">
        <f>IF(DistancBackCompany10&gt;75,"(ระยะทาง "&amp;DistancBackCompany10&amp;" กิโลเมตร x 4 บาท x 1 เที่ยว)","(ระยะทาง "&amp;DistancBackCompany10&amp;" กิโลเมตร เหมาจ่าย 300 บาท x 1 เที่ยว)")</f>
        <v>(ระยะทาง 101 กิโลเมตร x 4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101 กิโลเมตร x 4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804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804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แปดร้อยสี่บาทถ้วน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แปดร้อยสี่บาทถ้วน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3"/>
  <sheetViews>
    <sheetView zoomScale="107" zoomScaleNormal="70" workbookViewId="0">
      <selection activeCell="B12" sqref="B12:H12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DateFirstVisitCmp01</f>
        <v>วันที่ 1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DateSecondVisitCmp01</f>
        <v>วันที่ 1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"&amp;CompanyName01</f>
        <v xml:space="preserve"> 1. เดินทางจาก มทร. ธัญบุรี ถึง บริษัท หนึ่ง จำกัด</v>
      </c>
      <c r="C12" s="35"/>
      <c r="D12" s="35"/>
      <c r="E12" s="35"/>
      <c r="F12" s="35"/>
      <c r="G12" s="35"/>
      <c r="H12" s="35"/>
      <c r="I12" s="8">
        <f>IF(DistancGoCompany01&gt;75,DistancGoCompany01*4,300)</f>
        <v>300</v>
      </c>
      <c r="J12" s="9">
        <v>0</v>
      </c>
      <c r="M12" s="44" t="str">
        <f>B12</f>
        <v xml:space="preserve"> 1. เดินทางจาก มทร. ธัญบุรี ถึง บริษัท หนึ่ง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IF(DistancGoCompany01&gt;75,"(ระยะทาง "&amp;DistancGoCompany01&amp;" กิโลเมตร x 4 บาท x 1 เที่ยว)","(ระยะทาง "&amp;DistancGoCompany01&amp;" กิโลเมตร เหมาจ่าย 300 บาท x 1 เที่ยว)")</f>
        <v>(ระยะทาง 10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10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"&amp;CompanyName01&amp;" ถึง มทร. ธัญบุรี"</f>
        <v>2. เดินทางจาก บริษัท หนึ่ง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IF(DistancBackCompany01&gt;75,DistancBackCompany01*4,300)</f>
        <v>300</v>
      </c>
      <c r="J14" s="9">
        <v>0</v>
      </c>
      <c r="M14" s="44" t="str">
        <f>B14</f>
        <v>2. เดินทางจาก บริษัท หนึ่ง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IF(DistancBackCompany01&gt;75,"(ระยะทาง "&amp;DistancBackCompany01&amp;" กิโลเมตร x 4 บาท x 1 เที่ยว)","(ระยะทาง "&amp;DistancBackCompany01&amp;" กิโลเมตร เหมาจ่าย 300 บาท x 1 เที่ยว)")</f>
        <v>(ระยะทาง 11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11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N19:S19"/>
    <mergeCell ref="M20:S20"/>
    <mergeCell ref="M22:U22"/>
    <mergeCell ref="N13:S13"/>
    <mergeCell ref="M14:S14"/>
    <mergeCell ref="N15:S15"/>
    <mergeCell ref="M16:S16"/>
    <mergeCell ref="N17:S17"/>
    <mergeCell ref="T9:U9"/>
    <mergeCell ref="M10:S10"/>
    <mergeCell ref="M11:S11"/>
    <mergeCell ref="M12:S12"/>
    <mergeCell ref="M2:U3"/>
    <mergeCell ref="R5:U5"/>
    <mergeCell ref="M7:U7"/>
    <mergeCell ref="M8:U8"/>
    <mergeCell ref="M6:U6"/>
    <mergeCell ref="M9:S9"/>
    <mergeCell ref="B10:H10"/>
    <mergeCell ref="B11:H11"/>
    <mergeCell ref="B12:H12"/>
    <mergeCell ref="C13:H13"/>
    <mergeCell ref="B14:H14"/>
    <mergeCell ref="B2:J3"/>
    <mergeCell ref="B7:J7"/>
    <mergeCell ref="B8:J8"/>
    <mergeCell ref="B9:H9"/>
    <mergeCell ref="I9:J9"/>
    <mergeCell ref="G5:J5"/>
    <mergeCell ref="B6:J6"/>
    <mergeCell ref="R24:U24"/>
    <mergeCell ref="R25:U25"/>
    <mergeCell ref="R27:U27"/>
    <mergeCell ref="R28:U28"/>
    <mergeCell ref="C15:H15"/>
    <mergeCell ref="B16:H16"/>
    <mergeCell ref="C17:H17"/>
    <mergeCell ref="B18:H18"/>
    <mergeCell ref="C19:H19"/>
    <mergeCell ref="B20:H20"/>
    <mergeCell ref="B22:J22"/>
    <mergeCell ref="G24:J24"/>
    <mergeCell ref="G25:J25"/>
    <mergeCell ref="G27:J27"/>
    <mergeCell ref="G28:J28"/>
    <mergeCell ref="M18:S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  <ignoredErrors>
    <ignoredError sqref="M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085F-3531-4241-85BA-C4BDF9BCAC82}">
  <sheetPr>
    <pageSetUpPr fitToPage="1"/>
  </sheetPr>
  <dimension ref="B1:U33"/>
  <sheetViews>
    <sheetView zoomScale="107" zoomScaleNormal="70" workbookViewId="0">
      <selection activeCell="K19" sqref="K19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DateFirstVisitCmp02</f>
        <v>วันที่ 2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DateSecondVisitCmp02</f>
        <v>วันที่ 2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"&amp;Company02</f>
        <v xml:space="preserve"> 1. เดินทางจาก มทร. ธัญบุรี ถึง บริษัท สอง จำกัด</v>
      </c>
      <c r="C12" s="35"/>
      <c r="D12" s="35"/>
      <c r="E12" s="35"/>
      <c r="F12" s="35"/>
      <c r="G12" s="35"/>
      <c r="H12" s="35"/>
      <c r="I12" s="8">
        <f>IF(DistancGoCompany02&gt;75,DistancGoCompany02*4,300)</f>
        <v>300</v>
      </c>
      <c r="J12" s="9">
        <v>0</v>
      </c>
      <c r="M12" s="44" t="str">
        <f>B12</f>
        <v xml:space="preserve"> 1. เดินทางจาก มทร. ธัญบุรี ถึง บริษัท สอง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IF(DistancGoCompany02&gt;75,"(ระยะทาง "&amp;DistancGoCompany02&amp;" กิโลเมตร x 4 บาท x 1 เที่ยว)","(ระยะทาง "&amp;DistancGoCompany02&amp;" กิโลเมตร เหมาจ่าย 300 บาท x 1 เที่ยว)")</f>
        <v>(ระยะทาง 20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20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"&amp;Company02&amp;" ถึง มทร. ธัญบุรี"</f>
        <v>2. เดินทางจาก บริษัท สอง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IF(DistancBackCompany02&gt;75,DistancBackCompany02*4,300)</f>
        <v>300</v>
      </c>
      <c r="J14" s="9">
        <v>0</v>
      </c>
      <c r="M14" s="44" t="str">
        <f>B14</f>
        <v>2. เดินทางจาก บริษัท สอง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IF(DistancBackCompany02&gt;75,"(ระยะทาง "&amp;DistancBackCompany02&amp;" กิโลเมตร x 4 บาท x 1 เที่ยว)","(ระยะทาง "&amp;DistancBackCompany02&amp;" กิโลเมตร เหมาจ่าย 300 บาท x 1 เที่ยว)")</f>
        <v>(ระยะทาง 21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21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69D2B-BC0D-483D-BB89-07F04B6E2EE8}">
  <sheetPr>
    <pageSetUpPr fitToPage="1"/>
  </sheetPr>
  <dimension ref="B1:U33"/>
  <sheetViews>
    <sheetView zoomScale="107" zoomScaleNormal="70" workbookViewId="0">
      <selection activeCell="I12" sqref="I12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DateFirstVisitCmp03</f>
        <v>วันที่ 3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DateSecondVisitCmp03</f>
        <v>วันที่ 3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"&amp;Company03</f>
        <v xml:space="preserve"> 1. เดินทางจาก มทร. ธัญบุรี ถึง บริษัท สาม จำกัด</v>
      </c>
      <c r="C12" s="35"/>
      <c r="D12" s="35"/>
      <c r="E12" s="35"/>
      <c r="F12" s="35"/>
      <c r="G12" s="35"/>
      <c r="H12" s="35"/>
      <c r="I12" s="8">
        <f>IF(DistancGoCompany03&gt;75,DistancGoCompany03*4,300)</f>
        <v>300</v>
      </c>
      <c r="J12" s="9">
        <v>0</v>
      </c>
      <c r="M12" s="44" t="str">
        <f>B12</f>
        <v xml:space="preserve"> 1. เดินทางจาก มทร. ธัญบุรี ถึง บริษัท สาม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IF(DistancGoCompany03&gt;75,"(ระยะทาง "&amp;DistancGoCompany03&amp;" กิโลเมตร x 4 บาท x 1 เที่ยว)","(ระยะทาง "&amp;DistancGoCompany03&amp;" กิโลเมตร เหมาจ่าย 300 บาท x 1 เที่ยว)")</f>
        <v>(ระยะทาง 30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30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"&amp;Company03&amp;" ถึง มทร. ธัญบุรี"</f>
        <v>2. เดินทางจาก บริษัท สาม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IF(DistancBackCompany03&gt;75,DistancBackCompany03*4,300)</f>
        <v>300</v>
      </c>
      <c r="J14" s="9">
        <v>0</v>
      </c>
      <c r="M14" s="44" t="str">
        <f>B14</f>
        <v>2. เดินทางจาก บริษัท สาม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IF(DistancBackCompany03&gt;75,"(ระยะทาง "&amp;DistancBackCompany03&amp;" กิโลเมตร x 4 บาท x 1 เที่ยว)","(ระยะทาง "&amp;DistancBackCompany03&amp;" กิโลเมตร เหมาจ่าย 300 บาท x 1 เที่ยว)")</f>
        <v>(ระยะทาง 31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31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ED78-2F6D-4F97-B483-88CDB40A9635}">
  <sheetPr>
    <pageSetUpPr fitToPage="1"/>
  </sheetPr>
  <dimension ref="B1:U33"/>
  <sheetViews>
    <sheetView zoomScale="107" zoomScaleNormal="70" workbookViewId="0">
      <selection activeCell="K11" sqref="K11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DateFirstVisitCmp04</f>
        <v>วันที่ 4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DateSecondVisitCmp04</f>
        <v>วันที่ 4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"&amp;Company04</f>
        <v xml:space="preserve"> 1. เดินทางจาก มทร. ธัญบุรี ถึง บริษัท สี่ จำกัด</v>
      </c>
      <c r="C12" s="35"/>
      <c r="D12" s="35"/>
      <c r="E12" s="35"/>
      <c r="F12" s="35"/>
      <c r="G12" s="35"/>
      <c r="H12" s="35"/>
      <c r="I12" s="8">
        <f>IF(DistancGoCompany04&gt;75,DistancGoCompany04*4,300)</f>
        <v>300</v>
      </c>
      <c r="J12" s="9">
        <v>0</v>
      </c>
      <c r="M12" s="44" t="str">
        <f>B12</f>
        <v xml:space="preserve"> 1. เดินทางจาก มทร. ธัญบุรี ถึง บริษัท สี่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IF(DistancGoCompany04&gt;75,"(ระยะทาง "&amp;DistancGoCompany04&amp;" กิโลเมตร x 4 บาท x 1 เที่ยว)","(ระยะทาง "&amp;DistancGoCompany04&amp;" กิโลเมตร เหมาจ่าย 300 บาท x 1 เที่ยว)")</f>
        <v>(ระยะทาง 40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40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"&amp;Company04&amp;" ถึง มทร. ธัญบุรี"</f>
        <v>2. เดินทางจาก บริษัท สี่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IF(DistancBackCompany04&gt;75,DistancBackCompany04*4,300)</f>
        <v>300</v>
      </c>
      <c r="J14" s="9">
        <v>0</v>
      </c>
      <c r="M14" s="44" t="str">
        <f>B14</f>
        <v>2. เดินทางจาก บริษัท สี่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IF(DistancBackCompany04&gt;75,"(ระยะทาง "&amp;DistancBackCompany04&amp;" กิโลเมตร x 4 บาท x 1 เที่ยว)","(ระยะทาง "&amp;DistancBackCompany04&amp;" กิโลเมตร เหมาจ่าย 300 บาท x 1 เที่ยว)")</f>
        <v>(ระยะทาง 41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41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BFB1-DD47-4965-A8B0-1A3AF1E8C4E9}">
  <sheetPr>
    <pageSetUpPr fitToPage="1"/>
  </sheetPr>
  <dimension ref="B1:U33"/>
  <sheetViews>
    <sheetView zoomScale="107" zoomScaleNormal="70" workbookViewId="0">
      <selection activeCell="C15" sqref="C15:H15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DateFirstVisitCmp05</f>
        <v>วันที่ 5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DateSecondVisitCmp05</f>
        <v>วันที่ 5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"&amp;Company05</f>
        <v xml:space="preserve"> 1. เดินทางจาก มทร. ธัญบุรี ถึง บริษัท ห้า จำกัด</v>
      </c>
      <c r="C12" s="35"/>
      <c r="D12" s="35"/>
      <c r="E12" s="35"/>
      <c r="F12" s="35"/>
      <c r="G12" s="35"/>
      <c r="H12" s="35"/>
      <c r="I12" s="8">
        <f>IF(DistancGoCompany05&gt;75,DistancGoCompany05*4,300)</f>
        <v>300</v>
      </c>
      <c r="J12" s="9">
        <v>0</v>
      </c>
      <c r="M12" s="44" t="str">
        <f>B12</f>
        <v xml:space="preserve"> 1. เดินทางจาก มทร. ธัญบุรี ถึง บริษัท ห้า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IF(DistancGoCompany05&gt;75,"(ระยะทาง "&amp;DistancGoCompany05&amp;" กิโลเมตร x 4 บาท x 1 เที่ยว)","(ระยะทาง "&amp;DistancGoCompany05&amp;" กิโลเมตร เหมาจ่าย 300 บาท x 1 เที่ยว)")</f>
        <v>(ระยะทาง 50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50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"&amp;Company05&amp;" ถึง มทร. ธัญบุรี"</f>
        <v>2. เดินทางจาก บริษัท ห้า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IF(DistancBackCompany05&gt;75,DistancBackCompany05*4,300)</f>
        <v>300</v>
      </c>
      <c r="J14" s="9">
        <v>0</v>
      </c>
      <c r="M14" s="44" t="str">
        <f>B14</f>
        <v>2. เดินทางจาก บริษัท ห้า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IF(DistancBackCompany05&gt;75,"(ระยะทาง "&amp;DistancBackCompany05&amp;" กิโลเมตร x 4 บาท x 1 เที่ยว)","(ระยะทาง "&amp;DistancBackCompany05&amp;" กิโลเมตร เหมาจ่าย 300 บาท x 1 เที่ยว)")</f>
        <v>(ระยะทาง 51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51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B0F9-3DCE-401F-BEA4-1AD3B376F109}">
  <sheetPr>
    <pageSetUpPr fitToPage="1"/>
  </sheetPr>
  <dimension ref="B1:U33"/>
  <sheetViews>
    <sheetView zoomScale="107" zoomScaleNormal="70" workbookViewId="0">
      <selection activeCell="C15" sqref="C15:H15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DateFirstVisitCmp06</f>
        <v>วันที่ 6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DateSecondVisitCmp06</f>
        <v>วันที่ 6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"&amp;Company06</f>
        <v xml:space="preserve"> 1. เดินทางจาก มทร. ธัญบุรี ถึง บริษัท หก จำกัด</v>
      </c>
      <c r="C12" s="35"/>
      <c r="D12" s="35"/>
      <c r="E12" s="35"/>
      <c r="F12" s="35"/>
      <c r="G12" s="35"/>
      <c r="H12" s="35"/>
      <c r="I12" s="8">
        <f>IF(DistancGoCompany06&gt;75,DistancGoCompany06*4,300)</f>
        <v>300</v>
      </c>
      <c r="J12" s="9">
        <v>0</v>
      </c>
      <c r="M12" s="44" t="str">
        <f>B12</f>
        <v xml:space="preserve"> 1. เดินทางจาก มทร. ธัญบุรี ถึง บริษัท หก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IF(DistancGoCompany06&gt;75,"(ระยะทาง "&amp;DistancGoCompany06&amp;" กิโลเมตร x 4 บาท x 1 เที่ยว)","(ระยะทาง "&amp;DistancGoCompany06&amp;" กิโลเมตร เหมาจ่าย 300 บาท x 1 เที่ยว)")</f>
        <v>(ระยะทาง 60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60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"&amp;Company06&amp;" ถึง มทร. ธัญบุรี"</f>
        <v>2. เดินทางจาก บริษัท หก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IF(DistancBackCompany06&gt;75,DistancBackCompany06*4,300)</f>
        <v>300</v>
      </c>
      <c r="J14" s="9">
        <v>0</v>
      </c>
      <c r="M14" s="44" t="str">
        <f>B14</f>
        <v>2. เดินทางจาก บริษัท หก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IF(DistancBackCompany06&gt;75,"(ระยะทาง "&amp;DistancBackCompany06&amp;" กิโลเมตร x 4 บาท x 1 เที่ยว)","(ระยะทาง "&amp;DistancBackCompany06&amp;" กิโลเมตร เหมาจ่าย 300 บาท x 1 เที่ยว)")</f>
        <v>(ระยะทาง 61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61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BEF1-8412-474A-963A-E41C940686F4}">
  <sheetPr>
    <pageSetUpPr fitToPage="1"/>
  </sheetPr>
  <dimension ref="B1:U33"/>
  <sheetViews>
    <sheetView zoomScale="107" zoomScaleNormal="70" workbookViewId="0">
      <selection activeCell="J18" sqref="J18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DateFirstVisitCmp07</f>
        <v>วันที่ 7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DateSecondVisitCmp07</f>
        <v>วันที่ 7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"&amp;Company07</f>
        <v xml:space="preserve"> 1. เดินทางจาก มทร. ธัญบุรี ถึง บริษัท เจ็ด จำกัด</v>
      </c>
      <c r="C12" s="35"/>
      <c r="D12" s="35"/>
      <c r="E12" s="35"/>
      <c r="F12" s="35"/>
      <c r="G12" s="35"/>
      <c r="H12" s="35"/>
      <c r="I12" s="8">
        <f>IF(DistancGoCompany07&gt;75,DistancGoCompany07*4,300)</f>
        <v>300</v>
      </c>
      <c r="J12" s="9">
        <v>0</v>
      </c>
      <c r="M12" s="44" t="str">
        <f>B12</f>
        <v xml:space="preserve"> 1. เดินทางจาก มทร. ธัญบุรี ถึง บริษัท เจ็ด จำกัด</v>
      </c>
      <c r="N12" s="35"/>
      <c r="O12" s="35"/>
      <c r="P12" s="35"/>
      <c r="Q12" s="35"/>
      <c r="R12" s="35"/>
      <c r="S12" s="35"/>
      <c r="T12" s="8">
        <f>I12</f>
        <v>300</v>
      </c>
      <c r="U12" s="9">
        <f>J12</f>
        <v>0</v>
      </c>
    </row>
    <row r="13" spans="2:21" ht="24" x14ac:dyDescent="0.55000000000000004">
      <c r="B13" s="4"/>
      <c r="C13" s="35" t="str">
        <f>IF(DistancGoCompany07&gt;75,"(ระยะทาง "&amp;DistancGoCompany07&amp;" กิโลเมตร x 4 บาท x 1 เที่ยว)","(ระยะทาง "&amp;DistancGoCompany07&amp;" กิโลเมตร เหมาจ่าย 300 บาท x 1 เที่ยว)")</f>
        <v>(ระยะทาง 70 กิโลเมตร เหมาจ่าย 300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70 กิโลเมตร เหมาจ่าย 300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"&amp;Company07&amp;" ถึง มทร. ธัญบุรี"</f>
        <v>2. เดินทางจาก บริษัท เจ็ด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IF(DistancBackCompany07&gt;75,DistancBackCompany07*4,300)</f>
        <v>300</v>
      </c>
      <c r="J14" s="9">
        <v>0</v>
      </c>
      <c r="M14" s="44" t="str">
        <f>B14</f>
        <v>2. เดินทางจาก บริษัท เจ็ด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300</v>
      </c>
      <c r="U14" s="9">
        <f>J14</f>
        <v>0</v>
      </c>
    </row>
    <row r="15" spans="2:21" ht="24" x14ac:dyDescent="0.55000000000000004">
      <c r="B15" s="4"/>
      <c r="C15" s="35" t="str">
        <f>IF(DistancBackCompany07&gt;75,"(ระยะทาง "&amp;DistancBackCompany07&amp;" กิโลเมตร x 4 บาท x 1 เที่ยว)","(ระยะทาง "&amp;DistancBackCompany07&amp;" กิโลเมตร เหมาจ่าย 300 บาท x 1 เที่ยว)")</f>
        <v>(ระยะทาง 71 กิโลเมตร เหมาจ่าย 300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71 กิโลเมตร เหมาจ่าย 300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600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600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90E8-3EAE-414B-A516-41CB2C1FFED7}">
  <sheetPr>
    <pageSetUpPr fitToPage="1"/>
  </sheetPr>
  <dimension ref="B1:U33"/>
  <sheetViews>
    <sheetView zoomScale="107" zoomScaleNormal="70" workbookViewId="0">
      <selection activeCell="N15" sqref="N15:S15"/>
    </sheetView>
  </sheetViews>
  <sheetFormatPr defaultColWidth="0" defaultRowHeight="17.25" zeroHeight="1" x14ac:dyDescent="0.4"/>
  <cols>
    <col min="1" max="1" width="8.5703125" style="1" customWidth="1"/>
    <col min="2" max="7" width="10" style="1" customWidth="1"/>
    <col min="8" max="8" width="11.85546875" style="1" customWidth="1"/>
    <col min="9" max="10" width="10" style="1" customWidth="1"/>
    <col min="11" max="12" width="8.28515625" style="1" customWidth="1"/>
    <col min="13" max="18" width="10" style="1" customWidth="1"/>
    <col min="19" max="19" width="11.85546875" style="1" customWidth="1"/>
    <col min="20" max="21" width="10" style="1" customWidth="1"/>
    <col min="22" max="22" width="8.28515625" style="1" customWidth="1"/>
    <col min="23" max="16384" width="0" style="1" hidden="1"/>
  </cols>
  <sheetData>
    <row r="1" spans="2:21" ht="6" customHeight="1" x14ac:dyDescent="0.4"/>
    <row r="2" spans="2:21" x14ac:dyDescent="0.4">
      <c r="B2" s="39" t="s">
        <v>0</v>
      </c>
      <c r="C2" s="39"/>
      <c r="D2" s="39"/>
      <c r="E2" s="39"/>
      <c r="F2" s="39"/>
      <c r="G2" s="39"/>
      <c r="H2" s="39"/>
      <c r="I2" s="39"/>
      <c r="J2" s="39"/>
      <c r="M2" s="39" t="str">
        <f>B2</f>
        <v>ใบสำคัญรับเงิน</v>
      </c>
      <c r="N2" s="39"/>
      <c r="O2" s="39"/>
      <c r="P2" s="39"/>
      <c r="Q2" s="39"/>
      <c r="R2" s="39"/>
      <c r="S2" s="39"/>
      <c r="T2" s="39"/>
      <c r="U2" s="39"/>
    </row>
    <row r="3" spans="2:21" x14ac:dyDescent="0.4">
      <c r="B3" s="39"/>
      <c r="C3" s="39"/>
      <c r="D3" s="39"/>
      <c r="E3" s="39"/>
      <c r="F3" s="39"/>
      <c r="G3" s="39"/>
      <c r="H3" s="39"/>
      <c r="I3" s="39"/>
      <c r="J3" s="39"/>
      <c r="M3" s="39"/>
      <c r="N3" s="39"/>
      <c r="O3" s="39"/>
      <c r="P3" s="39"/>
      <c r="Q3" s="39"/>
      <c r="R3" s="39"/>
      <c r="S3" s="39"/>
      <c r="T3" s="39"/>
      <c r="U3" s="39"/>
    </row>
    <row r="4" spans="2:21" ht="6" customHeight="1" x14ac:dyDescent="0.55000000000000004">
      <c r="B4" s="2"/>
      <c r="C4" s="2"/>
      <c r="D4" s="2"/>
      <c r="E4" s="2"/>
      <c r="F4" s="2"/>
      <c r="G4" s="3"/>
      <c r="H4" s="3"/>
      <c r="I4" s="3"/>
      <c r="J4" s="3"/>
      <c r="M4" s="2"/>
      <c r="N4" s="2"/>
      <c r="O4" s="2"/>
      <c r="P4" s="2"/>
      <c r="Q4" s="2"/>
      <c r="R4" s="3"/>
      <c r="S4" s="3"/>
      <c r="T4" s="3"/>
      <c r="U4" s="3"/>
    </row>
    <row r="5" spans="2:21" ht="24" x14ac:dyDescent="0.55000000000000004">
      <c r="B5" s="2"/>
      <c r="C5" s="2"/>
      <c r="D5" s="2"/>
      <c r="E5" s="2"/>
      <c r="F5" s="2"/>
      <c r="G5" s="35" t="s">
        <v>7</v>
      </c>
      <c r="H5" s="35"/>
      <c r="I5" s="35"/>
      <c r="J5" s="35"/>
      <c r="M5" s="2"/>
      <c r="N5" s="2"/>
      <c r="O5" s="2"/>
      <c r="P5" s="2"/>
      <c r="Q5" s="2"/>
      <c r="R5" s="35" t="str">
        <f>G5</f>
        <v xml:space="preserve">วันที่ </v>
      </c>
      <c r="S5" s="35"/>
      <c r="T5" s="35"/>
      <c r="U5" s="35"/>
    </row>
    <row r="6" spans="2:21" ht="24" x14ac:dyDescent="0.55000000000000004">
      <c r="B6" s="35" t="str">
        <f>"ข้าพเจ้า "&amp;LecturerName</f>
        <v>ข้าพเจ้า นายนิเทศ สหกิจ</v>
      </c>
      <c r="C6" s="35"/>
      <c r="D6" s="35"/>
      <c r="E6" s="35"/>
      <c r="F6" s="35"/>
      <c r="G6" s="35"/>
      <c r="H6" s="35"/>
      <c r="I6" s="35"/>
      <c r="J6" s="35"/>
      <c r="M6" s="35" t="str">
        <f>B6</f>
        <v>ข้าพเจ้า นายนิเทศ สหกิจ</v>
      </c>
      <c r="N6" s="35"/>
      <c r="O6" s="35"/>
      <c r="P6" s="35"/>
      <c r="Q6" s="35"/>
      <c r="R6" s="35"/>
      <c r="S6" s="35"/>
      <c r="T6" s="35"/>
      <c r="U6" s="35"/>
    </row>
    <row r="7" spans="2:21" ht="24" x14ac:dyDescent="0.55000000000000004">
      <c r="B7" s="35" t="str">
        <f>"ที่อยู่ "&amp;LecturerAddress</f>
        <v>ที่อยู่ 9/99 หมู่ 9 ตำบลคลองหก อำเภอธัญบุรี จังหวัดปทุมธานี 12110</v>
      </c>
      <c r="C7" s="35"/>
      <c r="D7" s="35"/>
      <c r="E7" s="35"/>
      <c r="F7" s="35"/>
      <c r="G7" s="35"/>
      <c r="H7" s="35"/>
      <c r="I7" s="35"/>
      <c r="J7" s="35"/>
      <c r="M7" s="35" t="str">
        <f>B7</f>
        <v>ที่อยู่ 9/99 หมู่ 9 ตำบลคลองหก อำเภอธัญบุรี จังหวัดปทุมธานี 12110</v>
      </c>
      <c r="N7" s="35"/>
      <c r="O7" s="35"/>
      <c r="P7" s="35"/>
      <c r="Q7" s="35"/>
      <c r="R7" s="35"/>
      <c r="S7" s="35"/>
      <c r="T7" s="35"/>
      <c r="U7" s="35"/>
    </row>
    <row r="8" spans="2:21" ht="23.25" x14ac:dyDescent="0.4">
      <c r="B8" s="40" t="s">
        <v>1</v>
      </c>
      <c r="C8" s="40"/>
      <c r="D8" s="40"/>
      <c r="E8" s="40"/>
      <c r="F8" s="40"/>
      <c r="G8" s="40"/>
      <c r="H8" s="40"/>
      <c r="I8" s="40"/>
      <c r="J8" s="40"/>
      <c r="M8" s="45" t="str">
        <f>B8</f>
        <v>ได้รับเงินจาก คณะเทคโนโลยีสื่อสารมวลชน มหาวิทยาลัยเทคโนโลยีราชมงคลธัญบุรี ดังมีรายการต่อไปนี้</v>
      </c>
      <c r="N8" s="45"/>
      <c r="O8" s="45"/>
      <c r="P8" s="45"/>
      <c r="Q8" s="45"/>
      <c r="R8" s="45"/>
      <c r="S8" s="45"/>
      <c r="T8" s="45"/>
      <c r="U8" s="45"/>
    </row>
    <row r="9" spans="2:21" ht="24" x14ac:dyDescent="0.55000000000000004">
      <c r="B9" s="41" t="s">
        <v>2</v>
      </c>
      <c r="C9" s="42"/>
      <c r="D9" s="42"/>
      <c r="E9" s="42"/>
      <c r="F9" s="42"/>
      <c r="G9" s="42"/>
      <c r="H9" s="43"/>
      <c r="I9" s="41" t="s">
        <v>3</v>
      </c>
      <c r="J9" s="43"/>
      <c r="M9" s="41" t="str">
        <f>B9</f>
        <v>รายการ</v>
      </c>
      <c r="N9" s="42"/>
      <c r="O9" s="42"/>
      <c r="P9" s="42"/>
      <c r="Q9" s="42"/>
      <c r="R9" s="42"/>
      <c r="S9" s="43"/>
      <c r="T9" s="41" t="str">
        <f>I9</f>
        <v>จำนวนเงิน</v>
      </c>
      <c r="U9" s="43"/>
    </row>
    <row r="10" spans="2:21" ht="24" x14ac:dyDescent="0.55000000000000004">
      <c r="B10" s="44" t="s">
        <v>35</v>
      </c>
      <c r="C10" s="35"/>
      <c r="D10" s="35"/>
      <c r="E10" s="35"/>
      <c r="F10" s="35"/>
      <c r="G10" s="35"/>
      <c r="H10" s="35"/>
      <c r="I10" s="5"/>
      <c r="J10" s="6"/>
      <c r="M10" s="44" t="s">
        <v>36</v>
      </c>
      <c r="N10" s="35"/>
      <c r="O10" s="35"/>
      <c r="P10" s="35"/>
      <c r="Q10" s="35"/>
      <c r="R10" s="35"/>
      <c r="S10" s="35"/>
      <c r="T10" s="5"/>
      <c r="U10" s="6"/>
    </row>
    <row r="11" spans="2:21" ht="24" x14ac:dyDescent="0.55000000000000004">
      <c r="B11" s="44" t="str">
        <f>DateFirstVisitCmp08</f>
        <v>วันที่ 8 กรกฏาคม 2567</v>
      </c>
      <c r="C11" s="35"/>
      <c r="D11" s="35"/>
      <c r="E11" s="35"/>
      <c r="F11" s="35"/>
      <c r="G11" s="35"/>
      <c r="H11" s="35"/>
      <c r="I11" s="5"/>
      <c r="J11" s="7"/>
      <c r="M11" s="44" t="str">
        <f>DateSecondVisitCmp08</f>
        <v>วันที่ 8 ตุลาคม 2567</v>
      </c>
      <c r="N11" s="35"/>
      <c r="O11" s="35"/>
      <c r="P11" s="35"/>
      <c r="Q11" s="35"/>
      <c r="R11" s="35"/>
      <c r="S11" s="35"/>
      <c r="T11" s="5"/>
      <c r="U11" s="7"/>
    </row>
    <row r="12" spans="2:21" ht="24" x14ac:dyDescent="0.55000000000000004">
      <c r="B12" s="44" t="str">
        <f>" 1. เดินทางจาก มทร. ธัญบุรี ถึง "&amp;Company08</f>
        <v xml:space="preserve"> 1. เดินทางจาก มทร. ธัญบุรี ถึง บริษัท แปด จำกัด</v>
      </c>
      <c r="C12" s="35"/>
      <c r="D12" s="35"/>
      <c r="E12" s="35"/>
      <c r="F12" s="35"/>
      <c r="G12" s="35"/>
      <c r="H12" s="35"/>
      <c r="I12" s="8">
        <f>IF(DistancGoCompany08&gt;75,DistancGoCompany08*4,300)</f>
        <v>320</v>
      </c>
      <c r="J12" s="9">
        <v>0</v>
      </c>
      <c r="M12" s="44" t="str">
        <f>B12</f>
        <v xml:space="preserve"> 1. เดินทางจาก มทร. ธัญบุรี ถึง บริษัท แปด จำกัด</v>
      </c>
      <c r="N12" s="35"/>
      <c r="O12" s="35"/>
      <c r="P12" s="35"/>
      <c r="Q12" s="35"/>
      <c r="R12" s="35"/>
      <c r="S12" s="35"/>
      <c r="T12" s="8">
        <f>I12</f>
        <v>320</v>
      </c>
      <c r="U12" s="9">
        <f>J12</f>
        <v>0</v>
      </c>
    </row>
    <row r="13" spans="2:21" ht="24" x14ac:dyDescent="0.55000000000000004">
      <c r="B13" s="4"/>
      <c r="C13" s="35" t="str">
        <f>IF(DistancGoCompany08&gt;75,"(ระยะทาง "&amp;DistancGoCompany08&amp;" กิโลเมตร x 4 บาท x 1 เที่ยว)","(ระยะทาง "&amp;DistancGoCompany08&amp;" กิโลเมตร เหมาจ่าย 300 บาท x 1 เที่ยว)")</f>
        <v>(ระยะทาง 80 กิโลเมตร x 4 บาท x 1 เที่ยว)</v>
      </c>
      <c r="D13" s="35"/>
      <c r="E13" s="35"/>
      <c r="F13" s="35"/>
      <c r="G13" s="35"/>
      <c r="H13" s="35"/>
      <c r="I13" s="8"/>
      <c r="J13" s="10"/>
      <c r="M13" s="4"/>
      <c r="N13" s="35" t="str">
        <f>C13</f>
        <v>(ระยะทาง 80 กิโลเมตร x 4 บาท x 1 เที่ยว)</v>
      </c>
      <c r="O13" s="35"/>
      <c r="P13" s="35"/>
      <c r="Q13" s="35"/>
      <c r="R13" s="35"/>
      <c r="S13" s="35"/>
      <c r="T13" s="8"/>
      <c r="U13" s="10"/>
    </row>
    <row r="14" spans="2:21" ht="24" x14ac:dyDescent="0.55000000000000004">
      <c r="B14" s="44" t="str">
        <f xml:space="preserve"> "2. เดินทางจาก "&amp;Company08&amp;" ถึง มทร. ธัญบุรี"</f>
        <v>2. เดินทางจาก บริษัท แปด จำกัด ถึง มทร. ธัญบุรี</v>
      </c>
      <c r="C14" s="35"/>
      <c r="D14" s="35"/>
      <c r="E14" s="35"/>
      <c r="F14" s="35"/>
      <c r="G14" s="35"/>
      <c r="H14" s="35"/>
      <c r="I14" s="8">
        <f>IF(DistancBackCompany08&gt;75,DistancBackCompany08*4,300)</f>
        <v>324</v>
      </c>
      <c r="J14" s="9">
        <v>0</v>
      </c>
      <c r="M14" s="44" t="str">
        <f>B14</f>
        <v>2. เดินทางจาก บริษัท แปด จำกัด ถึง มทร. ธัญบุรี</v>
      </c>
      <c r="N14" s="35"/>
      <c r="O14" s="35"/>
      <c r="P14" s="35"/>
      <c r="Q14" s="35"/>
      <c r="R14" s="35"/>
      <c r="S14" s="35"/>
      <c r="T14" s="8">
        <f>I14</f>
        <v>324</v>
      </c>
      <c r="U14" s="9">
        <f>J14</f>
        <v>0</v>
      </c>
    </row>
    <row r="15" spans="2:21" ht="24" x14ac:dyDescent="0.55000000000000004">
      <c r="B15" s="4"/>
      <c r="C15" s="35" t="str">
        <f>IF(DistancBackCompany08&gt;75,"(ระยะทาง "&amp;DistancBackCompany08&amp;" กิโลเมตร x 4 บาท x 1 เที่ยว)","(ระยะทาง "&amp;DistancBackCompany08&amp;" กิโลเมตร เหมาจ่าย 300 บาท x 1 เที่ยว)")</f>
        <v>(ระยะทาง 81 กิโลเมตร x 4 บาท x 1 เที่ยว)</v>
      </c>
      <c r="D15" s="35"/>
      <c r="E15" s="35"/>
      <c r="F15" s="35"/>
      <c r="G15" s="35"/>
      <c r="H15" s="35"/>
      <c r="I15" s="8"/>
      <c r="J15" s="10"/>
      <c r="M15" s="4"/>
      <c r="N15" s="35" t="str">
        <f>C15</f>
        <v>(ระยะทาง 81 กิโลเมตร x 4 บาท x 1 เที่ยว)</v>
      </c>
      <c r="O15" s="35"/>
      <c r="P15" s="35"/>
      <c r="Q15" s="35"/>
      <c r="R15" s="35"/>
      <c r="S15" s="35"/>
      <c r="T15" s="8"/>
      <c r="U15" s="10"/>
    </row>
    <row r="16" spans="2:21" ht="24" x14ac:dyDescent="0.55000000000000004">
      <c r="B16" s="36"/>
      <c r="C16" s="34"/>
      <c r="D16" s="34"/>
      <c r="E16" s="34"/>
      <c r="F16" s="34"/>
      <c r="G16" s="34"/>
      <c r="H16" s="34"/>
      <c r="I16" s="8"/>
      <c r="J16" s="10"/>
      <c r="M16" s="36"/>
      <c r="N16" s="34"/>
      <c r="O16" s="34"/>
      <c r="P16" s="34"/>
      <c r="Q16" s="34"/>
      <c r="R16" s="34"/>
      <c r="S16" s="34"/>
      <c r="T16" s="8"/>
      <c r="U16" s="10"/>
    </row>
    <row r="17" spans="2:21" ht="24" x14ac:dyDescent="0.55000000000000004">
      <c r="B17" s="12"/>
      <c r="C17" s="34"/>
      <c r="D17" s="34"/>
      <c r="E17" s="34"/>
      <c r="F17" s="34"/>
      <c r="G17" s="34"/>
      <c r="H17" s="34"/>
      <c r="I17" s="8"/>
      <c r="J17" s="10"/>
      <c r="M17" s="12"/>
      <c r="N17" s="34"/>
      <c r="O17" s="34"/>
      <c r="P17" s="34"/>
      <c r="Q17" s="34"/>
      <c r="R17" s="34"/>
      <c r="S17" s="34"/>
      <c r="T17" s="8"/>
      <c r="U17" s="10"/>
    </row>
    <row r="18" spans="2:21" ht="24" x14ac:dyDescent="0.55000000000000004">
      <c r="B18" s="36"/>
      <c r="C18" s="34"/>
      <c r="D18" s="34"/>
      <c r="E18" s="34"/>
      <c r="F18" s="34"/>
      <c r="G18" s="34"/>
      <c r="H18" s="34"/>
      <c r="I18" s="8"/>
      <c r="J18" s="10"/>
      <c r="M18" s="36"/>
      <c r="N18" s="34"/>
      <c r="O18" s="34"/>
      <c r="P18" s="34"/>
      <c r="Q18" s="34"/>
      <c r="R18" s="34"/>
      <c r="S18" s="34"/>
      <c r="T18" s="8"/>
      <c r="U18" s="10"/>
    </row>
    <row r="19" spans="2:21" ht="24" x14ac:dyDescent="0.55000000000000004">
      <c r="B19" s="12"/>
      <c r="C19" s="34"/>
      <c r="D19" s="34"/>
      <c r="E19" s="34"/>
      <c r="F19" s="34"/>
      <c r="G19" s="34"/>
      <c r="H19" s="34"/>
      <c r="I19" s="13"/>
      <c r="J19" s="14"/>
      <c r="M19" s="12"/>
      <c r="N19" s="34"/>
      <c r="O19" s="34"/>
      <c r="P19" s="34"/>
      <c r="Q19" s="34"/>
      <c r="R19" s="34"/>
      <c r="S19" s="34"/>
      <c r="T19" s="13"/>
      <c r="U19" s="14"/>
    </row>
    <row r="20" spans="2:21" ht="24" x14ac:dyDescent="0.55000000000000004">
      <c r="B20" s="37" t="s">
        <v>4</v>
      </c>
      <c r="C20" s="37"/>
      <c r="D20" s="37"/>
      <c r="E20" s="37"/>
      <c r="F20" s="37"/>
      <c r="G20" s="37"/>
      <c r="H20" s="37"/>
      <c r="I20" s="15">
        <f>SUM(I10:I19)</f>
        <v>644</v>
      </c>
      <c r="J20" s="15">
        <f>SUM(J10:J19)</f>
        <v>0</v>
      </c>
      <c r="M20" s="37" t="str">
        <f>B20</f>
        <v>รวมจำนวนเงิน</v>
      </c>
      <c r="N20" s="37"/>
      <c r="O20" s="37"/>
      <c r="P20" s="37"/>
      <c r="Q20" s="37"/>
      <c r="R20" s="37"/>
      <c r="S20" s="37"/>
      <c r="T20" s="15">
        <f>I20</f>
        <v>644</v>
      </c>
      <c r="U20" s="15">
        <f>J20</f>
        <v>0</v>
      </c>
    </row>
    <row r="21" spans="2:21" ht="11.25" customHeight="1" x14ac:dyDescent="0.55000000000000004">
      <c r="B21" s="2"/>
      <c r="C21" s="2"/>
      <c r="D21" s="2"/>
      <c r="E21" s="2"/>
      <c r="F21" s="2"/>
      <c r="G21" s="2"/>
      <c r="H21" s="2"/>
      <c r="I21" s="2"/>
      <c r="J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4" x14ac:dyDescent="0.55000000000000004">
      <c r="B22" s="38" t="str">
        <f>"จำนวนเงิน (ตัวอักษร)  "&amp;BAHTTEXT(I20)</f>
        <v>จำนวนเงิน (ตัวอักษร)  หกร้อยสี่สิบสี่บาทถ้วน</v>
      </c>
      <c r="C22" s="38"/>
      <c r="D22" s="38"/>
      <c r="E22" s="38"/>
      <c r="F22" s="38"/>
      <c r="G22" s="38"/>
      <c r="H22" s="38"/>
      <c r="I22" s="38"/>
      <c r="J22" s="38"/>
      <c r="M22" s="38" t="str">
        <f>B22</f>
        <v>จำนวนเงิน (ตัวอักษร)  หกร้อยสี่สิบสี่บาทถ้วน</v>
      </c>
      <c r="N22" s="38"/>
      <c r="O22" s="38"/>
      <c r="P22" s="38"/>
      <c r="Q22" s="38"/>
      <c r="R22" s="38"/>
      <c r="S22" s="38"/>
      <c r="T22" s="38"/>
      <c r="U22" s="38"/>
    </row>
    <row r="23" spans="2:21" ht="24" x14ac:dyDescent="0.55000000000000004">
      <c r="B23" s="2"/>
      <c r="C23" s="2"/>
      <c r="D23" s="2"/>
      <c r="E23" s="2"/>
      <c r="F23" s="2"/>
      <c r="G23" s="2"/>
      <c r="H23" s="2"/>
      <c r="I23" s="2"/>
      <c r="J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4" x14ac:dyDescent="0.55000000000000004">
      <c r="C24" s="2"/>
      <c r="D24" s="2"/>
      <c r="E24" s="2"/>
      <c r="F24" s="2"/>
      <c r="G24" s="34" t="s">
        <v>5</v>
      </c>
      <c r="H24" s="34"/>
      <c r="I24" s="34"/>
      <c r="J24" s="34"/>
      <c r="N24" s="2"/>
      <c r="O24" s="2"/>
      <c r="P24" s="2"/>
      <c r="Q24" s="2"/>
      <c r="R24" s="34" t="str">
        <f>G24</f>
        <v>(ลงชื่อ)........................................................ผู้รับเงิน</v>
      </c>
      <c r="S24" s="34"/>
      <c r="T24" s="34"/>
      <c r="U24" s="34"/>
    </row>
    <row r="25" spans="2:21" ht="24" x14ac:dyDescent="0.55000000000000004">
      <c r="C25" s="2"/>
      <c r="D25" s="2"/>
      <c r="E25" s="2"/>
      <c r="F25" s="2"/>
      <c r="G25" s="34" t="str">
        <f>LecturerName</f>
        <v>นายนิเทศ สหกิจ</v>
      </c>
      <c r="H25" s="34"/>
      <c r="I25" s="34"/>
      <c r="J25" s="34"/>
      <c r="N25" s="2"/>
      <c r="O25" s="2"/>
      <c r="P25" s="2"/>
      <c r="Q25" s="2"/>
      <c r="R25" s="34" t="str">
        <f>G25</f>
        <v>นายนิเทศ สหกิจ</v>
      </c>
      <c r="S25" s="34"/>
      <c r="T25" s="34"/>
      <c r="U25" s="34"/>
    </row>
    <row r="26" spans="2:21" ht="24" x14ac:dyDescent="0.55000000000000004">
      <c r="C26" s="2"/>
      <c r="D26" s="2"/>
      <c r="E26" s="2"/>
      <c r="F26" s="2"/>
      <c r="G26" s="2"/>
      <c r="H26" s="2"/>
      <c r="I26" s="2"/>
      <c r="J26" s="2"/>
      <c r="N26" s="2"/>
      <c r="O26" s="2"/>
      <c r="P26" s="2"/>
      <c r="Q26" s="2"/>
      <c r="R26" s="2"/>
      <c r="S26" s="2"/>
      <c r="T26" s="2"/>
      <c r="U26" s="2"/>
    </row>
    <row r="27" spans="2:21" ht="24" x14ac:dyDescent="0.55000000000000004">
      <c r="C27" s="2"/>
      <c r="D27" s="2"/>
      <c r="E27" s="2"/>
      <c r="F27" s="2"/>
      <c r="G27" s="34" t="s">
        <v>6</v>
      </c>
      <c r="H27" s="34"/>
      <c r="I27" s="34"/>
      <c r="J27" s="34"/>
      <c r="N27" s="2"/>
      <c r="O27" s="2"/>
      <c r="P27" s="2"/>
      <c r="Q27" s="2"/>
      <c r="R27" s="34" t="str">
        <f>G27</f>
        <v>(ลงชื่อ)........................................................ผู้จ่ายเงิน</v>
      </c>
      <c r="S27" s="34"/>
      <c r="T27" s="34"/>
      <c r="U27" s="34"/>
    </row>
    <row r="28" spans="2:21" ht="24" x14ac:dyDescent="0.55000000000000004">
      <c r="C28" s="2"/>
      <c r="D28" s="2"/>
      <c r="E28" s="2"/>
      <c r="F28" s="2"/>
      <c r="G28" s="34" t="str">
        <f>MoneyOfficer</f>
        <v>นางสาวศิริพร   เสาะแสวง</v>
      </c>
      <c r="H28" s="34"/>
      <c r="I28" s="34"/>
      <c r="J28" s="34"/>
      <c r="N28" s="2"/>
      <c r="O28" s="2"/>
      <c r="P28" s="2"/>
      <c r="Q28" s="2"/>
      <c r="R28" s="34" t="str">
        <f>G28</f>
        <v>นางสาวศิริพร   เสาะแสวง</v>
      </c>
      <c r="S28" s="34"/>
      <c r="T28" s="34"/>
      <c r="U28" s="34"/>
    </row>
    <row r="29" spans="2:21" ht="24" x14ac:dyDescent="0.55000000000000004">
      <c r="B29" s="11"/>
      <c r="C29" s="11"/>
      <c r="D29" s="11"/>
      <c r="E29" s="11"/>
      <c r="F29" s="11"/>
      <c r="G29" s="11"/>
      <c r="H29" s="11"/>
      <c r="I29" s="11"/>
      <c r="J29" s="11"/>
    </row>
    <row r="30" spans="2:21" ht="24" x14ac:dyDescent="0.55000000000000004">
      <c r="B30" s="11"/>
      <c r="C30" s="11"/>
      <c r="D30" s="11"/>
      <c r="E30" s="11"/>
      <c r="F30" s="11"/>
      <c r="G30" s="11"/>
      <c r="H30" s="11"/>
      <c r="I30" s="11"/>
      <c r="J30" s="11"/>
    </row>
    <row r="31" spans="2:21" ht="24" hidden="1" x14ac:dyDescent="0.55000000000000004">
      <c r="B31" s="11"/>
      <c r="C31" s="11"/>
      <c r="D31" s="11"/>
      <c r="E31" s="11"/>
      <c r="F31" s="11"/>
      <c r="G31" s="11"/>
      <c r="H31" s="11"/>
      <c r="I31" s="11"/>
      <c r="J31" s="11"/>
    </row>
    <row r="32" spans="2:21" ht="24" hidden="1" x14ac:dyDescent="0.55000000000000004">
      <c r="B32" s="11"/>
      <c r="C32" s="11"/>
      <c r="D32" s="11"/>
      <c r="E32" s="11"/>
      <c r="F32" s="11"/>
      <c r="G32" s="11"/>
      <c r="H32" s="11"/>
      <c r="I32" s="11"/>
      <c r="J32" s="11"/>
    </row>
    <row r="33" ht="3.6" hidden="1" customHeight="1" x14ac:dyDescent="0.4"/>
  </sheetData>
  <mergeCells count="46">
    <mergeCell ref="B2:J3"/>
    <mergeCell ref="M2:U3"/>
    <mergeCell ref="G5:J5"/>
    <mergeCell ref="R5:U5"/>
    <mergeCell ref="B6:J6"/>
    <mergeCell ref="M6:U6"/>
    <mergeCell ref="B7:J7"/>
    <mergeCell ref="M7:U7"/>
    <mergeCell ref="B8:J8"/>
    <mergeCell ref="M8:U8"/>
    <mergeCell ref="B9:H9"/>
    <mergeCell ref="I9:J9"/>
    <mergeCell ref="M9:S9"/>
    <mergeCell ref="T9:U9"/>
    <mergeCell ref="B10:H10"/>
    <mergeCell ref="M10:S10"/>
    <mergeCell ref="B11:H11"/>
    <mergeCell ref="M11:S11"/>
    <mergeCell ref="B12:H12"/>
    <mergeCell ref="M12:S12"/>
    <mergeCell ref="C13:H13"/>
    <mergeCell ref="N13:S13"/>
    <mergeCell ref="B14:H14"/>
    <mergeCell ref="M14:S14"/>
    <mergeCell ref="C15:H15"/>
    <mergeCell ref="N15:S15"/>
    <mergeCell ref="B16:H16"/>
    <mergeCell ref="M16:S16"/>
    <mergeCell ref="C17:H17"/>
    <mergeCell ref="N17:S17"/>
    <mergeCell ref="B18:H18"/>
    <mergeCell ref="M18:S18"/>
    <mergeCell ref="C19:H19"/>
    <mergeCell ref="N19:S19"/>
    <mergeCell ref="B20:H20"/>
    <mergeCell ref="M20:S20"/>
    <mergeCell ref="B22:J22"/>
    <mergeCell ref="M22:U22"/>
    <mergeCell ref="G28:J28"/>
    <mergeCell ref="R28:U28"/>
    <mergeCell ref="G24:J24"/>
    <mergeCell ref="R24:U24"/>
    <mergeCell ref="G25:J25"/>
    <mergeCell ref="R25:U25"/>
    <mergeCell ref="G27:J27"/>
    <mergeCell ref="R27:U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33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64</vt:i4>
      </vt:variant>
    </vt:vector>
  </HeadingPairs>
  <TitlesOfParts>
    <vt:vector size="75" baseType="lpstr">
      <vt:lpstr>Dat</vt:lpstr>
      <vt:lpstr>Cmp01</vt:lpstr>
      <vt:lpstr>Cmp02</vt:lpstr>
      <vt:lpstr>Cmp03</vt:lpstr>
      <vt:lpstr>Cmp04</vt:lpstr>
      <vt:lpstr>Cmp05</vt:lpstr>
      <vt:lpstr>Cmp06</vt:lpstr>
      <vt:lpstr>Cmp07</vt:lpstr>
      <vt:lpstr>Cmp08</vt:lpstr>
      <vt:lpstr>Cmp09</vt:lpstr>
      <vt:lpstr>Cmp10</vt:lpstr>
      <vt:lpstr>Company01</vt:lpstr>
      <vt:lpstr>Company02</vt:lpstr>
      <vt:lpstr>Company03</vt:lpstr>
      <vt:lpstr>Company04</vt:lpstr>
      <vt:lpstr>Company05</vt:lpstr>
      <vt:lpstr>Company06</vt:lpstr>
      <vt:lpstr>Company07</vt:lpstr>
      <vt:lpstr>Company08</vt:lpstr>
      <vt:lpstr>Company09</vt:lpstr>
      <vt:lpstr>Company10</vt:lpstr>
      <vt:lpstr>CompanyName01</vt:lpstr>
      <vt:lpstr>CompanyName02</vt:lpstr>
      <vt:lpstr>CompanyName03</vt:lpstr>
      <vt:lpstr>CompanyName04</vt:lpstr>
      <vt:lpstr>CompanyName05</vt:lpstr>
      <vt:lpstr>CompanyName06</vt:lpstr>
      <vt:lpstr>CompanyName07</vt:lpstr>
      <vt:lpstr>CompanyName08</vt:lpstr>
      <vt:lpstr>CompanyName09</vt:lpstr>
      <vt:lpstr>CompanyName10</vt:lpstr>
      <vt:lpstr>DateFirstVisitCmp01</vt:lpstr>
      <vt:lpstr>DateFirstVisitCmp02</vt:lpstr>
      <vt:lpstr>DateFirstVisitCmp03</vt:lpstr>
      <vt:lpstr>DateFirstVisitCmp04</vt:lpstr>
      <vt:lpstr>DateFirstVisitCmp05</vt:lpstr>
      <vt:lpstr>DateFirstVisitCmp06</vt:lpstr>
      <vt:lpstr>DateFirstVisitCmp07</vt:lpstr>
      <vt:lpstr>DateFirstVisitCmp08</vt:lpstr>
      <vt:lpstr>DateFirstVisitCmp09</vt:lpstr>
      <vt:lpstr>DateFirstVisitCmp10</vt:lpstr>
      <vt:lpstr>DateFirstVisitCompany01</vt:lpstr>
      <vt:lpstr>DateSecondVisitCmp01</vt:lpstr>
      <vt:lpstr>DateSecondVisitCmp02</vt:lpstr>
      <vt:lpstr>DateSecondVisitCmp03</vt:lpstr>
      <vt:lpstr>DateSecondVisitCmp04</vt:lpstr>
      <vt:lpstr>DateSecondVisitCmp05</vt:lpstr>
      <vt:lpstr>DateSecondVisitCmp06</vt:lpstr>
      <vt:lpstr>DateSecondVisitCmp07</vt:lpstr>
      <vt:lpstr>DateSecondVisitCmp08</vt:lpstr>
      <vt:lpstr>DateSecondVisitCmp09</vt:lpstr>
      <vt:lpstr>DateSecondVisitCmp10</vt:lpstr>
      <vt:lpstr>DistancBackCompany01</vt:lpstr>
      <vt:lpstr>DistancBackCompany02</vt:lpstr>
      <vt:lpstr>DistancBackCompany03</vt:lpstr>
      <vt:lpstr>DistancBackCompany04</vt:lpstr>
      <vt:lpstr>DistancBackCompany05</vt:lpstr>
      <vt:lpstr>DistancBackCompany06</vt:lpstr>
      <vt:lpstr>DistancBackCompany07</vt:lpstr>
      <vt:lpstr>DistancBackCompany08</vt:lpstr>
      <vt:lpstr>DistancBackCompany09</vt:lpstr>
      <vt:lpstr>DistancBackCompany10</vt:lpstr>
      <vt:lpstr>DistancGoCompany01</vt:lpstr>
      <vt:lpstr>DistancGoCompany02</vt:lpstr>
      <vt:lpstr>DistancGoCompany03</vt:lpstr>
      <vt:lpstr>DistancGoCompany04</vt:lpstr>
      <vt:lpstr>DistancGoCompany05</vt:lpstr>
      <vt:lpstr>DistancGoCompany06</vt:lpstr>
      <vt:lpstr>DistancGoCompany07</vt:lpstr>
      <vt:lpstr>DistancGoCompany08</vt:lpstr>
      <vt:lpstr>DistancGoCompany09</vt:lpstr>
      <vt:lpstr>DistancGoCompany10</vt:lpstr>
      <vt:lpstr>LecturerAddress</vt:lpstr>
      <vt:lpstr>LecturerName</vt:lpstr>
      <vt:lpstr>MoneyOfficer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chitipong yanuchit</dc:creator>
  <cp:lastModifiedBy>ชิรพงษ์ ญานุชิตร</cp:lastModifiedBy>
  <cp:lastPrinted>2023-10-26T08:45:18Z</cp:lastPrinted>
  <dcterms:created xsi:type="dcterms:W3CDTF">2015-11-24T04:11:21Z</dcterms:created>
  <dcterms:modified xsi:type="dcterms:W3CDTF">2024-07-15T04:36:41Z</dcterms:modified>
</cp:coreProperties>
</file>