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8" activeTab="4"/>
  </bookViews>
  <sheets>
    <sheet name="1.ตาราง กราฟ QY (3)" sheetId="1" r:id="rId1"/>
    <sheet name="1.ตาราง กราฟ QY" sheetId="2" state="hidden" r:id="rId2"/>
    <sheet name="1.2สรุปผล KPI(G) QY" sheetId="3" r:id="rId3"/>
    <sheet name="2.1สรุปยุทธศาสตร์1-4(G)." sheetId="4" r:id="rId4"/>
    <sheet name="3.1รายงานผล 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a" localSheetId="0">#REF!</definedName>
    <definedName name="a" localSheetId="3">#REF!</definedName>
    <definedName name="a" localSheetId="4">#REF!</definedName>
    <definedName name="a">#REF!</definedName>
    <definedName name="aa" localSheetId="0">#REF!</definedName>
    <definedName name="aa" localSheetId="3">#REF!</definedName>
    <definedName name="aa" localSheetId="4">#REF!</definedName>
    <definedName name="aa">#REF!</definedName>
    <definedName name="b" localSheetId="0">#REF!</definedName>
    <definedName name="b" localSheetId="3">#REF!</definedName>
    <definedName name="b" localSheetId="4">#REF!</definedName>
    <definedName name="b">#REF!</definedName>
    <definedName name="BUid_a" localSheetId="0">#REF!</definedName>
    <definedName name="BUid_a" localSheetId="3">#REF!</definedName>
    <definedName name="BUid_a" localSheetId="4">#REF!</definedName>
    <definedName name="BUid_a">#REF!</definedName>
    <definedName name="d" localSheetId="0">#REF!,#REF!</definedName>
    <definedName name="d" localSheetId="3">#REF!,#REF!</definedName>
    <definedName name="d" localSheetId="4">#REF!,#REF!</definedName>
    <definedName name="d">#REF!,#REF!</definedName>
    <definedName name="invest" localSheetId="0">#REF!,#REF!</definedName>
    <definedName name="invest" localSheetId="3">#REF!,#REF!</definedName>
    <definedName name="invest" localSheetId="4">#REF!,#REF!</definedName>
    <definedName name="invest">#REF!,#REF!</definedName>
    <definedName name="invest_1000up" localSheetId="0">#REF!,#REF!</definedName>
    <definedName name="invest_1000up" localSheetId="3">#REF!,#REF!</definedName>
    <definedName name="invest_1000up" localSheetId="4">#REF!,#REF!</definedName>
    <definedName name="invest_1000up">#REF!,#REF!</definedName>
    <definedName name="plan" localSheetId="0">#REF!</definedName>
    <definedName name="plan" localSheetId="3">#REF!</definedName>
    <definedName name="plan" localSheetId="4">#REF!</definedName>
    <definedName name="plan">#REF!</definedName>
    <definedName name="_xlnm.Print_Area" localSheetId="2">'1.2สรุปผล KPI(G) QY'!$A$1:$O$33</definedName>
    <definedName name="_xlnm.Print_Area" localSheetId="1">'1.ตาราง กราฟ QY'!$B$1:$M$61</definedName>
    <definedName name="_xlnm.Print_Area" localSheetId="0">'1.ตาราง กราฟ QY (3)'!$B$1:$M$57</definedName>
    <definedName name="_xlnm.Print_Area" localSheetId="3">'2.1สรุปยุทธศาสตร์1-4(G).'!$A$1:$N$31</definedName>
    <definedName name="_xlnm.Print_Area" localSheetId="4">'3.1รายงานผล '!$A$1:$P$32</definedName>
    <definedName name="PRINT_AREA_MI" localSheetId="0">#REF!</definedName>
    <definedName name="PRINT_AREA_MI" localSheetId="3">#REF!</definedName>
    <definedName name="PRINT_AREA_MI" localSheetId="4">#REF!</definedName>
    <definedName name="PRINT_AREA_MI">#REF!</definedName>
    <definedName name="_xlnm.Print_Titles" localSheetId="2">'1.2สรุปผล KPI(G) QY'!$10:$12</definedName>
    <definedName name="_xlnm.Print_Titles" localSheetId="3">'2.1สรุปยุทธศาสตร์1-4(G).'!$8:$10</definedName>
    <definedName name="_xlnm.Print_Titles" localSheetId="4">'3.1รายงานผล '!$8:$10</definedName>
    <definedName name="province">'[2]จังหวัด_ลำดับ'!$D$23,'[2]จังหวัด_ลำดับ'!$I$23,'[2]จังหวัด_ลำดับ'!$D$36,'[2]จังหวัด_ลำดับ'!$I$36,'[2]จังหวัด_ลำดับ'!$D$47,'[2]จังหวัด_ลำดับ'!$I$47,'[2]จังหวัด_ลำดับ'!$I$68</definedName>
    <definedName name="Q_01Government_ครอง" localSheetId="1">#REF!</definedName>
    <definedName name="Q_01Government_ครอง" localSheetId="0">#REF!</definedName>
    <definedName name="Q_01Government_ครอง" localSheetId="3">#REF!</definedName>
    <definedName name="Q_01Government_ครอง" localSheetId="4">#REF!</definedName>
    <definedName name="Q_01Government_ครอง">#REF!</definedName>
    <definedName name="Q_02" localSheetId="0">#REF!</definedName>
    <definedName name="Q_02" localSheetId="3">#REF!</definedName>
    <definedName name="Q_02" localSheetId="4">#REF!</definedName>
    <definedName name="Q_02">#REF!</definedName>
    <definedName name="Q_02Government_ว่าง" localSheetId="1">#REF!</definedName>
    <definedName name="Q_02Government_ว่าง" localSheetId="0">#REF!</definedName>
    <definedName name="Q_02Government_ว่าง" localSheetId="3">#REF!</definedName>
    <definedName name="Q_02Government_ว่าง" localSheetId="4">#REF!</definedName>
    <definedName name="Q_02Government_ว่าง">#REF!</definedName>
    <definedName name="Q_06TotalGovern" localSheetId="1">#REF!</definedName>
    <definedName name="Q_06TotalGovern" localSheetId="0">#REF!</definedName>
    <definedName name="Q_06TotalGovern" localSheetId="3">#REF!</definedName>
    <definedName name="Q_06TotalGovern" localSheetId="4">#REF!</definedName>
    <definedName name="Q_06TotalGovern">#REF!</definedName>
    <definedName name="Q_07_15" localSheetId="0">#REF!</definedName>
    <definedName name="Q_07_15" localSheetId="3">#REF!</definedName>
    <definedName name="Q_07_15" localSheetId="4">#REF!</definedName>
    <definedName name="Q_07_15">#REF!</definedName>
    <definedName name="Q_07TotalGovern_ครอง" localSheetId="1">#REF!</definedName>
    <definedName name="Q_07TotalGovern_ครอง" localSheetId="0">#REF!</definedName>
    <definedName name="Q_07TotalGovern_ครอง" localSheetId="3">#REF!</definedName>
    <definedName name="Q_07TotalGovern_ครอง" localSheetId="4">#REF!</definedName>
    <definedName name="Q_07TotalGovern_ครอง">#REF!</definedName>
    <definedName name="RDG60T0089" localSheetId="0">#REF!</definedName>
    <definedName name="RDG60T0089" localSheetId="3">#REF!</definedName>
    <definedName name="RDG60T0089" localSheetId="4">#REF!</definedName>
    <definedName name="RDG60T0089">#REF!</definedName>
    <definedName name="s" localSheetId="0">#REF!,#REF!</definedName>
    <definedName name="s" localSheetId="3">#REF!,#REF!</definedName>
    <definedName name="s" localSheetId="4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0">#REF!,#REF!</definedName>
    <definedName name="sss" localSheetId="3">#REF!,#REF!</definedName>
    <definedName name="sss" localSheetId="4">#REF!,#REF!</definedName>
    <definedName name="sss">#REF!,#REF!</definedName>
    <definedName name="ssss" localSheetId="0">#REF!,#REF!</definedName>
    <definedName name="ssss" localSheetId="3">#REF!,#REF!</definedName>
    <definedName name="ssss" localSheetId="4">#REF!,#REF!</definedName>
    <definedName name="ssss">#REF!,#REF!</definedName>
    <definedName name="sssss" localSheetId="0">#REF!,#REF!</definedName>
    <definedName name="sssss" localSheetId="3">#REF!,#REF!</definedName>
    <definedName name="sssss" localSheetId="4">#REF!,#REF!</definedName>
    <definedName name="sssss">#REF!,#REF!</definedName>
    <definedName name="sum" localSheetId="0">#REF!</definedName>
    <definedName name="sum" localSheetId="3">#REF!</definedName>
    <definedName name="sum" localSheetId="4">#REF!</definedName>
    <definedName name="sum">#REF!</definedName>
    <definedName name="sum_1000up" localSheetId="0">#REF!,#REF!</definedName>
    <definedName name="sum_1000up" localSheetId="3">#REF!,#REF!</definedName>
    <definedName name="sum_1000up" localSheetId="4">#REF!,#REF!</definedName>
    <definedName name="sum_1000up">#REF!,#REF!</definedName>
    <definedName name="test" localSheetId="1">#REF!</definedName>
    <definedName name="test" localSheetId="0">#REF!</definedName>
    <definedName name="test" localSheetId="3">#REF!</definedName>
    <definedName name="test" localSheetId="4">#REF!</definedName>
    <definedName name="test">#REF!</definedName>
    <definedName name="แผนงานจัดการศึกษาระดับอุดมศึกษา" localSheetId="0">'[3]ศูนย์สัตวศาสตร์ฯ'!#REF!</definedName>
    <definedName name="แผนงานจัดการศึกษาระดับอุดมศึกษา" localSheetId="3">'[3]ศูนย์สัตวศาสตร์ฯ'!#REF!</definedName>
    <definedName name="แผนงานจัดการศึกษาระดับอุดมศึกษา" localSheetId="4">'[3]ศูนย์สัตวศาสตร์ฯ'!#REF!</definedName>
    <definedName name="แผนงานจัดการศึกษาระดับอุดมศึกษา">'[3]ศูนย์สัตวศาสตร์ฯ'!#REF!</definedName>
    <definedName name="ก555" localSheetId="1">#REF!</definedName>
    <definedName name="ก555" localSheetId="0">#REF!</definedName>
    <definedName name="ก555" localSheetId="3">#REF!</definedName>
    <definedName name="ก555" localSheetId="4">#REF!</definedName>
    <definedName name="ก555">#REF!</definedName>
    <definedName name="คำนำ" localSheetId="1">#REF!</definedName>
    <definedName name="คำนำ" localSheetId="0">#REF!</definedName>
    <definedName name="คำนำ" localSheetId="3">#REF!</definedName>
    <definedName name="คำนำ" localSheetId="4">#REF!</definedName>
    <definedName name="คำนำ">#REF!</definedName>
    <definedName name="พพ075" localSheetId="1">#REF!</definedName>
    <definedName name="พพ075" localSheetId="0">#REF!</definedName>
    <definedName name="พพ075" localSheetId="3">#REF!</definedName>
    <definedName name="พพ075" localSheetId="4">#REF!</definedName>
    <definedName name="พพ075">#REF!</definedName>
    <definedName name="สารบัญ" localSheetId="1">#REF!</definedName>
    <definedName name="สารบัญ" localSheetId="0">#REF!</definedName>
    <definedName name="สารบัญ" localSheetId="3">#REF!</definedName>
    <definedName name="สารบัญ" localSheetId="4">#REF!</definedName>
    <definedName name="สารบัญ">#REF!</definedName>
  </definedNames>
  <calcPr fullCalcOnLoad="1"/>
</workbook>
</file>

<file path=xl/sharedStrings.xml><?xml version="1.0" encoding="utf-8"?>
<sst xmlns="http://schemas.openxmlformats.org/spreadsheetml/2006/main" count="426" uniqueCount="155">
  <si>
    <t>คณะเทคโนโลยีสื่อสารมวลชน มหาวิทยาลัยเทคโนโลยีราชมงคลธัญบุรี</t>
  </si>
  <si>
    <t>ระดับผลงาน</t>
  </si>
  <si>
    <t>ดำเนินการแล้ว เป็นไปตามแผนและเป้าหมาย</t>
  </si>
  <si>
    <t>ดำเนินการแล้ว ยังไม่บรรลุเป้าหมาย</t>
  </si>
  <si>
    <t>อยู่ในระหว่างดำเนินการ</t>
  </si>
  <si>
    <t>ยังไม่ได้ดำเนินการ</t>
  </si>
  <si>
    <t>ตัวชี้วัด</t>
  </si>
  <si>
    <t>น้ำหนัก (ร้อยละ)</t>
  </si>
  <si>
    <t>หมายเหตุ</t>
  </si>
  <si>
    <t>หน่วยนับ</t>
  </si>
  <si>
    <t>จำนวน</t>
  </si>
  <si>
    <t>ผลการดำเนินการ</t>
  </si>
  <si>
    <t>ค่าคะแนนที่ได้</t>
  </si>
  <si>
    <t>ค่าคะแนนถ่วงน้ำหนัก</t>
  </si>
  <si>
    <t>ร้อยละ</t>
  </si>
  <si>
    <t>คน</t>
  </si>
  <si>
    <t>ล้านบาท</t>
  </si>
  <si>
    <t>ประเด็นยุทธศาสตร์ที่ 3 : Social and Culture Enhance by Innovation : การบริการวิชาการและเพิ่มคุณค่าด้านศิลปวัฒนธรรมด้วยนวัตกรรม</t>
  </si>
  <si>
    <t>-</t>
  </si>
  <si>
    <t>แผน</t>
  </si>
  <si>
    <t>รอบ</t>
  </si>
  <si>
    <t>บรรลุเป้าหมาย</t>
  </si>
  <si>
    <t>ยุทธศาสตร์ที่ 1 : Learning to be Innovator : การเรียนรู้สู่การเป็นนวัตกร</t>
  </si>
  <si>
    <t>6 เดือน</t>
  </si>
  <si>
    <t>ยุทธศาสตร์ที่ 2 : Research for Innovation : การวิจัยเพื่อสร้างสรรค์นวัตกรรม</t>
  </si>
  <si>
    <t>ยุทธศาสตร์ที่ 3 : Social and Culture Enhance by Innovation : การบริการวิชาการและเพิ่มคุณค่าด้านศิลปวัฒนธรรมด้วยนวัตกรรม</t>
  </si>
  <si>
    <t>ยุทธศาสตร์ที่ 4 : Innovative Management : การบริหารจัดการด้วยนวัตกรรม</t>
  </si>
  <si>
    <t>สรุปข้อมูลผลการดำเนินงานตามแผนปฏิบัติราชการ ประจำปีงบประมาณ พ.ศ. 2564</t>
  </si>
  <si>
    <t>ระหว่างวันที่ 1 เดือน ตุลาคม พ.ศ. 2563   -  วันที่ 31 เดือน มีนาคม พ.ศ. 2564</t>
  </si>
  <si>
    <t>ประเด็นยุทธศาสตร์</t>
  </si>
  <si>
    <t>ค่าคะแนนถ่วงน้ำหนัก
แต่ละยุทธศาสตร์</t>
  </si>
  <si>
    <t>วิเคราะห์ตำแหน่ง
การดำเนินงาน
(โดยเทียบให้
ทุกยุทธ์ศาสตร์
มีคะแนนเต็ม 5)</t>
  </si>
  <si>
    <t>อยู่ระหว่างดำเนินการ</t>
  </si>
  <si>
    <t xml:space="preserve">ตัวชี้วัด </t>
  </si>
  <si>
    <t>คะแนน
เต็ม</t>
  </si>
  <si>
    <t>ผลการ
ดำเนินงาน</t>
  </si>
  <si>
    <t>รวม</t>
  </si>
  <si>
    <r>
      <t xml:space="preserve">หมายเหตุ : </t>
    </r>
    <r>
      <rPr>
        <sz val="16"/>
        <rFont val="TH SarabunPSK"/>
        <family val="2"/>
      </rPr>
      <t>การประเมินผลใช้ระบบการประเมินของ กพร.</t>
    </r>
  </si>
  <si>
    <t>ผลการวิเคราะห์ตำแหน่งการดำเนินงานตามตัวชี้วัดของแผนปฏิบัติราชการ  ประจำปีงบประมาณ พ.ศ.2564</t>
  </si>
  <si>
    <t>เปรียบเทียบผลการดำเนินงานไตรมาส  2  กับ แผนการดำเนินงานประจำปี 2564 ( Q - Y )</t>
  </si>
  <si>
    <t xml:space="preserve">ไตรมาส 1 (1 ต.ค. 63 - 31 ธ.ค. 63) </t>
  </si>
  <si>
    <t>ไตรมาส 2 (1 ต.ค. 63 - 31 มี.ค. 64)</t>
  </si>
  <si>
    <t>ไตรมาส 3 (1 ต.ค. 63 - 30 มิ.ย. 64)</t>
  </si>
  <si>
    <t>ไตรมาส 4 (1 ต.ค. 63 - 30 ก.ย. 64)</t>
  </si>
  <si>
    <t>คณะเทคโนโลยีสื่อสารมวลชน</t>
  </si>
  <si>
    <t>ประเด็นยุทธศาสตร์ที่ 2 : Research for Innovation : 
การวิจัยเพื่อสร้างสรรค์นวัตกรรม</t>
  </si>
  <si>
    <t>ประเด็นยุทธศาสตร์ที่ 4 : Innovative Management : 
การบริหารจัดการด้วยนวัตกรรม</t>
  </si>
  <si>
    <t>ผลสัมฤทธิ์ที่สำคัญ (Key Results - KR)</t>
  </si>
  <si>
    <t>เปรียบเทียบผลการดำเนินงานไตรมาส 3 กับ แผนการดำเนินงานประจำปี 2564 ( Q - Y )</t>
  </si>
  <si>
    <t>9 เดือน</t>
  </si>
  <si>
    <t>ระหว่างวันที่ 1 เดือน ตุลาคม พ.ศ. 2563   -  วันที่ 30 เดือน มิถุนายน พ.ศ. 2564</t>
  </si>
  <si>
    <t xml:space="preserve">             การประเมินผลการดำเนินงานไตรมาส 3 สรุปจากตัวชี้วัดจำนวนทั้งสิ้น 23 ตัวชี้วัด มีจำนวนตัวชี้วัดที่ดำเนินการแล้วบรรลุเป้าหมาย 9 ตัวชี้วัด 
คิดเป็นร้อยละ 39.13 ไม่บรรลุเป้าหมาย 14 ตัวชี้วัด คิดเป็นร้อยละ 60.87 ยังไม่ได้ดำเนินการ - ตัวชี้วัด คิดเป็นร้อยละ - รายละเอียดปรากฎตามตารางแสดงผลดังนี้</t>
  </si>
  <si>
    <t>3 เดือน</t>
  </si>
  <si>
    <t>KR คณะ ลำดับที่</t>
  </si>
  <si>
    <t>KRมทรธ. ลำดับที่</t>
  </si>
  <si>
    <t xml:space="preserve">ผลการประเมินไตรมาส 1 </t>
  </si>
  <si>
    <t xml:space="preserve"> รายงานผลการปฏิบัติราชการตาม (Key - Results - KR) ค่าเป้าหมาย ค่าน้ำหนัก แผนปฏิบัติราชการประจำปีงบประมาณ 2566
 คณะเทคโนโลยีสื่อสารมวลชน มหาวิทยาลัยเทคโนโลยีราชมงคลธัญบุรี</t>
  </si>
  <si>
    <t>ค่าเป้าหมาย
การดำเนินงานประจำปี 2566</t>
  </si>
  <si>
    <t>สรุปข้อมูลผลการดำเนินงานตามแผนปฏิบัติราชการ ประจำปีงบประมาณ พ.ศ. 2566</t>
  </si>
  <si>
    <t>ผลการวิเคราะห์ตำแหน่งการดำเนินงานตามตัวชี้วัดของแผนปฏิบัติราชการ  ประจำปีงบประมาณ พ.ศ.2566</t>
  </si>
  <si>
    <t>สอดคล้องกับ KR มทรธ. ลำดับที่</t>
  </si>
  <si>
    <t>ผลสัมฤทธิ์ที่สำคัญ (Key Results - KR) 
(ตัวชี้วัดวัตถุประสงค์เชิงกลยุทธ์)</t>
  </si>
  <si>
    <t>ประเด็นยุทธศาสตร์ที่ 1 (Strategic Issues) : Learning to be Innovator :
การเรียนรู้สู่การเป็นนวัตกร</t>
  </si>
  <si>
    <t>วัตถุประสงค์เชิงกลยุทธ์ (Strategic Objectives) : บัณฑิตเป็นนวัตกรและผู้ประกอบการสร้างสรรค์นวัตกรรม</t>
  </si>
  <si>
    <t>ผู้สำเร็จการศึกษาระดับปริญญาตรี ได้รับผลตอบแทนเฉลี่ยเท่ากับหรือสูงกว่าเงินเดือนมาตรฐาน</t>
  </si>
  <si>
    <t xml:space="preserve">นักศึกษาและบัณฑิตผู้ประกอบการ 
(Student and Graduate Entrepreneur) </t>
  </si>
  <si>
    <t>KR 1.1</t>
  </si>
  <si>
    <t>KR 1.2</t>
  </si>
  <si>
    <t>KR 1.3</t>
  </si>
  <si>
    <t xml:space="preserve">ผู้สำเร็จการศึกษาระดับปริญญาตรีได้ทำงานในกลุ่มอุตสาหกรรมเป้าหมาย </t>
  </si>
  <si>
    <t>ประเด็นยุทธศาสตร์ที่ 2  (Strategic Issues)  : Research for Innovation :
การวิจัยเพื่อสร้างสรรค์นวัตกรรม</t>
  </si>
  <si>
    <t>ผู้กำกับตัวชี้วัด
/ผู้รับผิดชอบตัวชี้วัด</t>
  </si>
  <si>
    <t>KR 2.1</t>
  </si>
  <si>
    <t>มูลค่าผลกระทบต่อเศรษฐกิจ สังคม และคุณภาพชีวิต ที่เกิดจากการนำผลงานวิจัย และพัฒนานวัตกรรมไปใช้ประโยชน์</t>
  </si>
  <si>
    <t>KR 2.2</t>
  </si>
  <si>
    <t>จำนวน
ผลงาน
วิจัย</t>
  </si>
  <si>
    <t>KR 2.3</t>
  </si>
  <si>
    <t>ผลงานวิจัยที่ตีพิมพ์ในวารสารวิชาการหรือ
งานสร้างสรรค์ ที่เผยแพร่ในระดับนานาชาติ
บนฐาน  SCOPUS</t>
  </si>
  <si>
    <t>KR 2.4</t>
  </si>
  <si>
    <t>งบประมาณวิจัยจากหน่วยงานภายนอก
(PPP, Industry, Government)</t>
  </si>
  <si>
    <t>ผลงานวิจัย งานสร้างสรรค์ องค์ความรู้ ความเชี่ยวชาญและเทคโนโลยีพร้อมใช้ถูกนำไปสร้างมูลค่าเชิงพาณิชย์</t>
  </si>
  <si>
    <t xml:space="preserve">ประเด็นยุทธศาสตร์ที่ 3  (Strategic Issues)  : Social and Culture Enhance
by Innovation : การบริการวิชาการและเพิ่มคุณค่าด้านศิลปวัฒนธรรมด้วยนวัตกรรม  </t>
  </si>
  <si>
    <t xml:space="preserve">วัตถุประสงค์เชิงกลยุทธ์ (Strategic Objectives) : ภาคประกอบการ สังคม
ชุมชนมีความเข้มแข็ง มีคุณภาพชีวิตและเศรษฐกิจที่ดีขึ้น   </t>
  </si>
  <si>
    <t>KR 3.1</t>
  </si>
  <si>
    <t>KR 3.2</t>
  </si>
  <si>
    <t>ผลิตภัณฑ์ (สินค้าหรือบริการ) ในชุมชน/พื้นที่/หน่วยงานที่ได้รับการรับรองมาตรฐาน สร้างรายได้ หรือสร้างมูลค่าเพิ่ม จากงานบริการวิชาการ หรือ การขับเคลื่อนเศรษฐกิจสร้างสรรค์บนฐานศิลปวัฒนธรรมและภูมิปัญญาท้องถิ่น</t>
  </si>
  <si>
    <t>จำนวนผลิต
ภัณฑ์</t>
  </si>
  <si>
    <t>KR 3.3</t>
  </si>
  <si>
    <t xml:space="preserve">รายได้จากการบริการวิชาการ </t>
  </si>
  <si>
    <t>กำลังคนในภาคประกอบการ/ภาคอุตสาหกรรม
ที่ได้รับการพัฒนาตามหลักสูตร Re-skill, Up-skill, New-skill หรือมาใช้บริการ (เรียน, อบรม, ใช้ห้อง LAB , ให้คำปรึกษา)</t>
  </si>
  <si>
    <t>ประเด็นยุทธศาสตร์ที่ 4  (Strategic Issues)  : Innovative Management :
การบริหารจัดการด้วยนวัตกรรม</t>
  </si>
  <si>
    <t xml:space="preserve">วัตถุประสงค์เชิงกลยุทธ์ (Strategic Objectives) : การบริหารจัดการ มีความทันสมัย ยืดหยุ่น คล่องตัว  มีประสิทธิภาพสูง ปรับตัวได้เร็วต่อการเปลี่ยนแปลงเพื่อความยั่งยืน   </t>
  </si>
  <si>
    <t>KR 4.1</t>
  </si>
  <si>
    <t>นวัตกรรมด้านกระบวนการทำงานหรือ การบริหารจัดการ (Process Innovativeness)</t>
  </si>
  <si>
    <t>นวัตกรรม</t>
  </si>
  <si>
    <t>KR 4.2</t>
  </si>
  <si>
    <t>KR 4.3</t>
  </si>
  <si>
    <t>KR 4.5</t>
  </si>
  <si>
    <t xml:space="preserve">4.5.1 ผลการประเมินคุณธรรมและความโปร่งใสในการดำเนินของหน่วยงานภาครัฐ (ITA) </t>
  </si>
  <si>
    <t>รองคณบดีฝ่ายบริหารและวางแผน</t>
  </si>
  <si>
    <t>เปรียบเทียบแผน-ผล การดำเนินการตาม (Key - Results - KR) ค่าเป้าหมาย ค่าน้ำหนัก แผนปฏิบัติราชการประจำปีงบประมาณ 2566
 คณะเทคโนโลยีสื่อสารมวลชน มหาวิทยาลัยเทคโนโลยีราชมงคลธัญบุรี</t>
  </si>
  <si>
    <t>วัตถุประสงค์เชิงกลยุทธ์ (Strategic Objectives) : งานวิจัยและนวัตกรรมส่งผลกระทบเชิงบวกต่อเศรษฐกิจ สังคมและสิ่งแวดล้อม ยกระดับขีดความสามารถในการแข่งขันของประเทศ</t>
  </si>
  <si>
    <t>ข้อมูลผลการดำเนินงานตามแผนปฏิบัติราชการ ประจำปีงบประมาณ พ.ศ. 2566</t>
  </si>
  <si>
    <t>ผลงานวิจัยที่ตีพิมพ์ในวารสารวิชาการหรืองานสร้างสรรค์ ที่เผยแพร่ในระดับนานาชาติบนฐาน  SCOPUS</t>
  </si>
  <si>
    <t xml:space="preserve">ไตรมาส 1 (1 ต.ค. 65 - 31 ธ.ค. 65) </t>
  </si>
  <si>
    <t>ไตรมาส 2 (1 ต.ค. 65 - 31 มี.ค. 66)</t>
  </si>
  <si>
    <t>ไตรมาส 3 (1 ต.ค. 65 - 30 มิ.ย. 66)</t>
  </si>
  <si>
    <t>ไตรมาส 4 (1 ต.ค. 65 - 30 ก.ย. 66)</t>
  </si>
  <si>
    <t>ประเด็นยุทธศาสตร์ที่ 1 (Strategic Issues) : Learning to be Innovator : การเรียนรู้สู่การเป็นนวัตกร</t>
  </si>
  <si>
    <t>ประเด็นยุทธศาสตร์ที่ 1 : Learning to be Innovator :
การเรียนรู้สู่การเป็นนวัตกร</t>
  </si>
  <si>
    <t>วัตถุประสงค์เชิงกลยุทธ์ : บัณฑิตเป็นนวัตกรและผู้ประกอบการสร้างสรรค์นวัตกรรม</t>
  </si>
  <si>
    <t>วัตถุประสงค์เชิงกลยุทธ์ : งานวิจัยและนวัตกรรมส่งผลกระทบเชิงบวกต่อเศรษฐกิจ สังคมและสิ่งแวดล้อม ยกระดับขีดความสามารถในการแข่งขันของประเทศ</t>
  </si>
  <si>
    <t xml:space="preserve">วัตถุประสงค์เชิงกลยุทธ์ : ภาคประกอบการ สังคม
ชุมชนมีความเข้มแข็ง มีคุณภาพชีวิตและเศรษฐกิจที่ดีขึ้น  </t>
  </si>
  <si>
    <t xml:space="preserve">วัตถุประสงค์เชิงกลยุทธ์ : การบริหารจัดการ มีความทันสมัย ยืดหยุ่น คล่องตัว  มีประสิทธิภาพสูง ปรับตัวได้เร็วต่อการเปลี่ยนแปลงเพื่อความยั่งยืน   </t>
  </si>
  <si>
    <t>ประเด็นยุทธศาสตร์ที่ 1  : Learning to be Innovator :
การเรียนรู้สู่การเป็นนวัตกร</t>
  </si>
  <si>
    <t>วัตถุประสงค์เชิงกลยุทธ์  : งานวิจัยและนวัตกรรมส่งผลกระทบเชิงบวกต่อเศรษฐกิจ สังคมและสิ่งแวดล้อม ยกระดับขีดความสามารถในการแข่งขันของประเทศ</t>
  </si>
  <si>
    <t xml:space="preserve">วัตถุประสงค์เชิงกลยุทธ์  : ภาคประกอบการ สังคม ชุมชนมีความเข้มแข็ง มีคุณภาพชีวิตและเศรษฐกิจที่ดีขึ้น  </t>
  </si>
  <si>
    <r>
      <rPr>
        <sz val="16"/>
        <color indexed="8"/>
        <rFont val="TH SarabunPSK"/>
        <family val="2"/>
      </rPr>
      <t xml:space="preserve">รายรับนอกเหนือจากการจัดการศึกษาเพิ่มขึ้น </t>
    </r>
    <r>
      <rPr>
        <sz val="16"/>
        <rFont val="TH SarabunPSK"/>
        <family val="2"/>
      </rPr>
      <t xml:space="preserve">
</t>
    </r>
    <r>
      <rPr>
        <i/>
        <u val="single"/>
        <sz val="16"/>
        <rFont val="TH SarabunPSK"/>
        <family val="2"/>
      </rPr>
      <t>ปี 2565 จำนวนเงิน 11,516,512.55 บาท
ปี 2566 จำนวนเงิน 12,668,163.81 บาท 
(11,516,512.55 x 10% = 1,151,651.26)</t>
    </r>
  </si>
  <si>
    <t>อยู่ระหว่างรวบรวมข้อมูลผลงานวิจัยย้อนหลังเพื่อนำว่าวิเคราะห์ข้อมูลมูลค่าผลกระทบต่อเศรษฐกิจ สังคม และคุณภาพชีวิต ที่เกิดจากการนำผลงานวิจัย และพัฒนานวัตกรรมไปใช้ประโยชน์</t>
  </si>
  <si>
    <t>อยู่ระหว่างรวบรวมข้อมูลผลงานวิจัย งานสร้างสรรค์ องค์ความรู้ ความเชี่ยวชาญและเทคโนโลยีพร้อมใช้ถูกนำไปสร้างมูลค่าเชิงพาณิชย์</t>
  </si>
  <si>
    <t>ผลงานวิจัยที่ตีพิมพ์ในวารสารวิชาการหรืองานสร้างสรรค์ ที่เผยแพร่ในระดับนานาชาติบนฐาน SCOPUS</t>
  </si>
  <si>
    <t>คณะฯ อยู่ระหว่างดำเนินการรวบรวมข้อมูลผลิตภัณฑ์ (สินค้าหรือบริการ) ในชุมชน/พื้นที่/หน่วยงานที่ได้รับการรับรองมาตรฐาน สร้างรายได้ หรือสร้างมูลค่าเพิ่ม จากงานบริการวิชาการ หรือ การขับเคลื่อนเศรษฐกิจสร้างสรรค์บนฐานศิลปวัฒนธรรมและภูมิปัญญาท้องถิ่น</t>
  </si>
  <si>
    <t>คณะฯ อยู่ระหว่างดำเนินการให้บุคลากรสายสนับสนุนทบทวนและปรับปรุงระบบงานประจำ เพื่อนำมาปรับใช้เพื่อก่อให้เกิดนวัตกรรมด้านกระบวนการทำงานหรือ การบริหารจัดการ</t>
  </si>
  <si>
    <t>รองคณบดีฝ่ายพัฒนานักศึกษา</t>
  </si>
  <si>
    <t>ผู้ช่วยคณบดีด้านงานวิจัย ผศ.ดร.สุรชัย  ขันแก้ว</t>
  </si>
  <si>
    <t>รองคณบดีฝ่ายวิชาการและวิจัย 
/หัวหน้างานบริการวิชาการ</t>
  </si>
  <si>
    <t>คณะฯ ให้ความร่วมมือจัดส่งข้อมูลไปยังส่วนกลางผู้รับผิดชอบในแต่ละประเด็น</t>
  </si>
  <si>
    <t>เพิ่มขึ้น ร้อยละ 10</t>
  </si>
  <si>
    <r>
      <rPr>
        <sz val="18"/>
        <color indexed="8"/>
        <rFont val="TH SarabunPSK"/>
        <family val="2"/>
      </rPr>
      <t xml:space="preserve">รายรับนอกเหนือจากการจัดการศึกษาเพิ่มขึ้น </t>
    </r>
    <r>
      <rPr>
        <sz val="18"/>
        <rFont val="TH SarabunPSK"/>
        <family val="2"/>
      </rPr>
      <t xml:space="preserve">
</t>
    </r>
    <r>
      <rPr>
        <i/>
        <u val="single"/>
        <sz val="18"/>
        <rFont val="TH SarabunPSK"/>
        <family val="2"/>
      </rPr>
      <t xml:space="preserve">ปี 2565 จำนวนเงิน 11,516,512.55 บาท
ปี 2566 จำนวนเงิน </t>
    </r>
    <r>
      <rPr>
        <b/>
        <i/>
        <u val="single"/>
        <sz val="18"/>
        <rFont val="TH SarabunPSK"/>
        <family val="2"/>
      </rPr>
      <t>12,668,163.81</t>
    </r>
    <r>
      <rPr>
        <i/>
        <u val="single"/>
        <sz val="18"/>
        <rFont val="TH SarabunPSK"/>
        <family val="2"/>
      </rPr>
      <t xml:space="preserve"> บาท 
(11,516,512.55 x 10% = 1,151,651.26)</t>
    </r>
  </si>
  <si>
    <t>ไตรมาส 2 ระหว่างวันที่ 1 เดือน  ตุลาคม พ.ศ.  2565 - วันที่ 31 เดือน มีนาคม พ.ศ. 2566</t>
  </si>
  <si>
    <t>ผลการประเมินไตรมาส 2 เทียบกับ
แผนการดำเนินงานประจำปี</t>
  </si>
  <si>
    <t>รายละเอียดผลการดำเนินงาน ไตรมาส 2
ระหว่างวันที่ 1 ต.ค. 2565 - วันที่ 31 มี.ค. 2566</t>
  </si>
  <si>
    <r>
      <t xml:space="preserve">บัณฑิตคณะเทคโนโลยีสื่อสารมวลชน ประจำปีการศึกษา 2564 จำนวนบัณฑิตที่มีงานทำ 287 คน </t>
    </r>
    <r>
      <rPr>
        <u val="single"/>
        <sz val="16"/>
        <color indexed="8"/>
        <rFont val="TH SarabunPSK"/>
        <family val="2"/>
      </rPr>
      <t>โดยข้อมูลผู้สำเร็จการศึกษาระดับปริญญาตรีได้ทำงานในกลุ่มอุตสาหกรรมเป้าหมาย 126 คน คิดเป็นร้อยละ 43.90</t>
    </r>
  </si>
  <si>
    <r>
      <t xml:space="preserve">บัณฑิตคณะเทคโนโลยีสื่อสารมวลชน ประจำปีการศึกษา 2564 จำนวนบัณฑิตที่มีงานทำ 287 คน </t>
    </r>
    <r>
      <rPr>
        <u val="single"/>
        <sz val="16"/>
        <color indexed="8"/>
        <rFont val="TH SarabunPSK"/>
        <family val="2"/>
      </rPr>
      <t>โดยข้อมูลผู้สำเร็จการศึกษาระดับปริญญาตรี ได้รับผลตอบแทนเฉลี่ยเท่ากับหรือสูงกว่าเงินเดือนมาตรฐาน 235 คน คิดเป็นร้อยละ 81.88</t>
    </r>
  </si>
  <si>
    <r>
      <rPr>
        <u val="single"/>
        <sz val="16"/>
        <rFont val="TH SarabunPSK"/>
        <family val="2"/>
      </rPr>
      <t>รายรับนอกเหนือจากการจัดการศึกษายังไม่เพิ่มขึ้นจากปีงบประมาณ 2565</t>
    </r>
    <r>
      <rPr>
        <sz val="16"/>
        <rFont val="TH SarabunPSK"/>
        <family val="2"/>
      </rPr>
      <t xml:space="preserve"> โดยไตรมาส 2 มีรายรับนอกเหนือจากการจัดการศึกษา เป็นเงิน 1,867,661บาท (หนึ่งล้านแปดแสนหกหมื่นเจ็ดพันหกร้อยหกสิบเอ็ดบาท) ดังนี้ 
1. รายได้จากงบประมาณวิจัยจากหน่วยงานภายนอก เป็นเงิน 1,742,500 บาท
2. รายได้จากศูนย์ปฏิบัติการ Media Technology Service Excellence Center เป็นเงิน 135,500 บาท 
3. รายได้จากศูนย์นวัตกรรมการออกแบบและสื่อคอนเวอร์เจนซ์ เป็นเงิน 57,161 บาท </t>
    </r>
  </si>
  <si>
    <t>คณะฯ คาดว่าจะมีการเบิกจ่ายจาก โครงการผลิตภาพยนตร์สารคดีของแผ่นดิน ศาสตร์และศิลป์แห่งภูมิปัญญาไทย ในไตรมาส 3 เนื่องจากยังอยู่ในกระบวนการทำงานที่ยังไม่แล้วเสร็จจึงยังไม่สามารถเบิกจ่ายได้</t>
  </si>
  <si>
    <t>เปรียบเทียบผลการดำเนินงานไตรมาส 2 กับ แผนการดำเนินงานประจำปี 2566 ( Q - Y )</t>
  </si>
  <si>
    <t>เปรียบเทียบผลการดำเนินงานไตรมาส 2 กับ แผนการดำเนินงานประจำปี 2566 (QY)</t>
  </si>
  <si>
    <t>ระหว่างวันที่ 1 เดือน ตุลาคม พ.ศ. 2565 - วันที่ 31 เดือน มีนาคม พ.ศ. 2566</t>
  </si>
  <si>
    <t>เปรียบเทียบผลการดำเนินงานไตรมาส  2  กับ แผนการดำเนินงานประจำปี 2566 ( Q - Y )</t>
  </si>
  <si>
    <r>
      <t xml:space="preserve">1. ผศ.ดร.สุรชัย ขันแก้ว
Novel bio-based, time-temperature dependent colorimetric ink and film containing colorants from the red pitaya (Hylocereus costaricensis)
</t>
    </r>
    <r>
      <rPr>
        <b/>
        <sz val="14"/>
        <rFont val="TH SarabunPSK"/>
        <family val="2"/>
      </rPr>
      <t xml:space="preserve"> (Q1)</t>
    </r>
    <r>
      <rPr>
        <sz val="14"/>
        <color indexed="8"/>
        <rFont val="TH SarabunPSK"/>
        <family val="2"/>
      </rPr>
      <t xml:space="preserve">
2 .Chitapanya P., Phuangsuwan C., Ikeda M.
"Color appearance of color chips under light-emitting diodes lamps part II: Hue shift direction"
</t>
    </r>
    <r>
      <rPr>
        <b/>
        <sz val="14"/>
        <color indexed="8"/>
        <rFont val="TH SarabunPSK"/>
        <family val="2"/>
      </rPr>
      <t>(Q3)</t>
    </r>
    <r>
      <rPr>
        <sz val="14"/>
        <color indexed="8"/>
        <rFont val="TH SarabunPSK"/>
        <family val="2"/>
      </rPr>
      <t xml:space="preserve">
3. Ikeda M., Phuangsuwan C.
"Simultaneous brightness contrast with three different stimuli: 2D, 3D, and D-up"</t>
    </r>
    <r>
      <rPr>
        <b/>
        <sz val="14"/>
        <color indexed="8"/>
        <rFont val="TH SarabunPSK"/>
        <family val="2"/>
      </rPr>
      <t xml:space="preserve"> (Q3)</t>
    </r>
  </si>
  <si>
    <r>
      <t xml:space="preserve">7.การพัฒนานวัตกรรมการพิมพ์ด้วยหมึกพิมพ์ธรรมชาติบนวัสดุกาบกล้วยเสมือนหนังภายใต้แนวคิดผลิตภัณฑ์สีเขียวเพื่อสร้างมูลค่าเพิ่มให้กับผลิตภัณฑ์กระเป๋ากาบกล้วยเสหมือนหนัง100,000บ.
</t>
    </r>
    <r>
      <rPr>
        <b/>
        <sz val="16"/>
        <color indexed="8"/>
        <rFont val="TH SarabunPSK"/>
        <family val="2"/>
      </rPr>
      <t>รวม 1,742,500 บาท</t>
    </r>
  </si>
  <si>
    <t>ผลการประเมินไตรมาส 2</t>
  </si>
  <si>
    <t>ข้อเสนอแนะเพิ่มเติม - 
ชลธิชา ศิริลักษณ์
5 พฤษภาคม 2566</t>
  </si>
  <si>
    <t>ü</t>
  </si>
  <si>
    <t xml:space="preserve">             การประเมินผลการดำเนินงานไตรมาส 2 สรุปจากตัวชี้วัดจำนวนทั้งสิ้น 13 ตัวชี้วัด มีจำนวนตัวชี้วัดที่ดำเนินการแล้วบรรลุเป้าหมาย 1 ตัวชี้วัด คิดเป็นร้อยละ 7.69
อยู่ระหว่างดำเนินการ 12 ตัวชี้วัด คิดเป็นร้อยละ 92.31 ยังไม่ได้ดำเนินการ ไม่มีผลการดำเนินงาน รายละเอียดปรากฎตามตารางแสดงผลดังนี้</t>
  </si>
  <si>
    <t>ระหว่างวันที่ 1 เดือน ตุลาคม พ.ศ. 2565   -  วันที่ 31 เดือน มีนาคม พ.ศ. 2566</t>
  </si>
  <si>
    <t>ไตรมาส 2 ระหว่างวันที่ 1 เดือน ตุลาคม พ.ศ.  2565 - วันที่ 31 เดือน มีนาคม พ.ศ. 2566</t>
  </si>
  <si>
    <t>เกณฑ์การให้คะแนน 
ปีงบประมาณ พ.ศ. 2566</t>
  </si>
  <si>
    <r>
      <rPr>
        <u val="single"/>
        <sz val="16"/>
        <color indexed="8"/>
        <rFont val="TH SarabunPSK"/>
        <family val="2"/>
      </rPr>
      <t>นักศึกษาและบัณฑิตที่เป็นผู้ประกอบการ 11 คน คิดเป็นร้อยละ 0.59</t>
    </r>
    <r>
      <rPr>
        <sz val="16"/>
        <color indexed="8"/>
        <rFont val="TH SarabunPSK"/>
        <family val="2"/>
      </rPr>
      <t xml:space="preserve"> จำนวนนักศึกษาปัจจุบันรวม
1,854 คน แยกเป็นระดับปริญญาตรี 1,845 คน
ระดับปริญญาโท 7 คนและระดับปริญญาเอก 2 คน</t>
    </r>
  </si>
  <si>
    <t>บรรลุ</t>
  </si>
  <si>
    <t>ไม่บรรลุ</t>
  </si>
  <si>
    <t>Ð</t>
  </si>
  <si>
    <t>คณะฯ ยังไม่มีผลการดำเนินงานกำลังคนในภาคประกอบการ/ภาคอุตสาหกรรมที่ได้รับการพัฒนาตามหลักสูตร Re-skill, Up-skill, New-skill หรือมาใช้บริการ เนื่องจากยังไม่ถึงกำหนดระยะเวลาการดำเนินโครงการบริการวิชาการให้แก่บุคลากรภาคประกอบการ/ภาคอุตสาหกรรม</t>
  </si>
  <si>
    <t xml:space="preserve">1.การสร้างสรรค์สื่อเพื่อการเปิดรับการใช้พืชสมุนไพรไทย อ.หนองเสือ จ.ปทุมธานี  430,000 บ.
2.การพัฒนาอัตลักษณ์องค์กร ตราสินค้า และบรรจุภัณฑ์สำหรับผลิตภัณฑ์พืชสมุนไพรไทยของเครือข่ายกลุ่มวิสาหกิจชุมชนด้านสมุนไพร อำเภอหนองเสือ จังหวัดปทุมธานี 410,000 บ.
3.การพัฒนาหมึกพิมพ์เปลี่ยนสีได้ฐานสารยึดเซลลูโลสและการประยุกต์ใช้ 200,000 บ.
4.การพัฒนาตัวเก็บประจุทางไฟฟ้าเคมีแบบโค้งงอได้ด้วยระบบการพิมพ์ 3 มิติ 300,000 บ.
5.ศึกษาการกระพริบแสงโคมหลอดไฟแอลอีดีกำลังสูงเพื่อการบันทึกภาพวัตถุเคลื่อนไหวให้ปรากฏภาพวัตถุหยุดนิ่ง 200,000 บ.
6.การศึกษารูปแบบการเรียนรู้ในงานตัดต่อและคอมพิวเตอร์กราฟิกสำหรับคนหูหนวก 102,500 บ.
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</si>
</sst>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0.000"/>
    <numFmt numFmtId="182" formatCode="0.0000"/>
    <numFmt numFmtId="183" formatCode="#,##0.00000"/>
    <numFmt numFmtId="184" formatCode="_-* #,##0.00000_-;\-* #,##0.00000_-;_-* &quot;-&quot;?????_-;_-@_-"/>
    <numFmt numFmtId="185" formatCode="#,##0.000"/>
    <numFmt numFmtId="186" formatCode="#,##0.0000"/>
    <numFmt numFmtId="187" formatCode="_-* #,##0.0000_-;\-* #,##0.0000_-;_-* &quot;-&quot;????_-;_-@_-"/>
    <numFmt numFmtId="188" formatCode="0.0"/>
    <numFmt numFmtId="189" formatCode="_(* #,##0.00000_);_(* \(#,##0.00000\);_(* &quot;-&quot;?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[$-409]dddd\,\ mmmm\ d\,\ yyyy"/>
    <numFmt numFmtId="195" formatCode="[$-409]h:mm:ss\ AM/PM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sz val="19"/>
      <name val="TH SarabunPSK"/>
      <family val="2"/>
    </font>
    <font>
      <b/>
      <sz val="22"/>
      <name val="TH SarabunPSK"/>
      <family val="2"/>
    </font>
    <font>
      <sz val="18"/>
      <color indexed="8"/>
      <name val="TH SarabunPSK"/>
      <family val="2"/>
    </font>
    <font>
      <i/>
      <u val="single"/>
      <sz val="18"/>
      <name val="TH SarabunPSK"/>
      <family val="2"/>
    </font>
    <font>
      <sz val="16"/>
      <color indexed="8"/>
      <name val="TH SarabunPSK"/>
      <family val="2"/>
    </font>
    <font>
      <i/>
      <u val="single"/>
      <sz val="16"/>
      <name val="TH SarabunPSK"/>
      <family val="2"/>
    </font>
    <font>
      <u val="single"/>
      <sz val="16"/>
      <name val="TH SarabunPSK"/>
      <family val="2"/>
    </font>
    <font>
      <b/>
      <i/>
      <u val="single"/>
      <sz val="18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9"/>
      <name val="TH SarabunPSK"/>
      <family val="2"/>
    </font>
    <font>
      <sz val="10"/>
      <color indexed="8"/>
      <name val="Tahoma"/>
      <family val="2"/>
    </font>
    <font>
      <sz val="1"/>
      <color indexed="8"/>
      <name val="Tahoma"/>
      <family val="2"/>
    </font>
    <font>
      <sz val="9"/>
      <color indexed="63"/>
      <name val="Tahoma"/>
      <family val="2"/>
    </font>
    <font>
      <sz val="14"/>
      <color indexed="63"/>
      <name val="Tahoma"/>
      <family val="2"/>
    </font>
    <font>
      <sz val="7.55"/>
      <color indexed="63"/>
      <name val="Calibri"/>
      <family val="2"/>
    </font>
    <font>
      <b/>
      <sz val="9.6"/>
      <color indexed="8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sz val="16"/>
      <color indexed="30"/>
      <name val="TH SarabunPSK"/>
      <family val="2"/>
    </font>
    <font>
      <b/>
      <sz val="18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12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2"/>
      <name val="Wingdings"/>
      <family val="0"/>
    </font>
    <font>
      <b/>
      <sz val="20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20"/>
      <color indexed="8"/>
      <name val="TH SarabunPSK"/>
      <family val="2"/>
    </font>
    <font>
      <b/>
      <sz val="16"/>
      <name val="Wingdings 2"/>
      <family val="1"/>
    </font>
    <font>
      <b/>
      <sz val="16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0000FF"/>
      <name val="TH SarabunPSK"/>
      <family val="2"/>
    </font>
    <font>
      <b/>
      <sz val="14"/>
      <color rgb="FFFF0000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33CC"/>
      <name val="TH SarabunPSK"/>
      <family val="2"/>
    </font>
    <font>
      <sz val="18"/>
      <color theme="1"/>
      <name val="TH SarabunPSK"/>
      <family val="2"/>
    </font>
    <font>
      <b/>
      <sz val="18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0000FF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0000FF"/>
      <name val="Wingdings"/>
      <family val="0"/>
    </font>
    <font>
      <b/>
      <sz val="14"/>
      <color theme="1"/>
      <name val="TH SarabunPSK"/>
      <family val="2"/>
    </font>
    <font>
      <b/>
      <sz val="20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20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>
        <color rgb="FFFF0000"/>
      </top>
      <bottom style="thin"/>
    </border>
    <border>
      <left style="double">
        <color rgb="FFFF0000"/>
      </left>
      <right style="thin"/>
      <top style="medium">
        <color rgb="FFFF0000"/>
      </top>
      <bottom style="thin"/>
    </border>
    <border>
      <left style="thin"/>
      <right/>
      <top style="medium">
        <color rgb="FFFF0000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double">
        <color rgb="FFFF0000"/>
      </left>
      <right style="thin"/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FF0000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double">
        <color rgb="FFFF0000"/>
      </left>
      <right style="thin"/>
      <top style="medium">
        <color rgb="FFFF0000"/>
      </top>
      <bottom>
        <color indexed="63"/>
      </bottom>
    </border>
    <border>
      <left style="thin"/>
      <right/>
      <top style="medium">
        <color rgb="FFFF0000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thin"/>
      <bottom style="medium">
        <color rgb="FFFF0000"/>
      </bottom>
    </border>
    <border>
      <left style="double">
        <color rgb="FFFF0000"/>
      </left>
      <right style="thin"/>
      <top style="thin"/>
      <bottom style="medium">
        <color rgb="FFFF0000"/>
      </bottom>
    </border>
    <border>
      <left style="thin"/>
      <right style="double">
        <color rgb="FFFF0000"/>
      </right>
      <top style="thin"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 style="thin"/>
      <right style="double">
        <color rgb="FFFF0000"/>
      </right>
      <top style="thin"/>
      <bottom>
        <color indexed="63"/>
      </bottom>
    </border>
    <border>
      <left style="double">
        <color rgb="FFFF0000"/>
      </left>
      <right>
        <color indexed="63"/>
      </right>
      <top style="thin"/>
      <bottom>
        <color indexed="63"/>
      </bottom>
    </border>
    <border>
      <left style="thin"/>
      <right style="thin"/>
      <top style="double">
        <color rgb="FFFF0000"/>
      </top>
      <bottom style="hair"/>
    </border>
    <border>
      <left style="double">
        <color rgb="FFFF0000"/>
      </left>
      <right/>
      <top style="double">
        <color rgb="FFFF0000"/>
      </top>
      <bottom style="hair"/>
    </border>
    <border>
      <left style="thin"/>
      <right style="double">
        <color rgb="FFFF0000"/>
      </right>
      <top style="double">
        <color rgb="FFFF0000"/>
      </top>
      <bottom style="hair"/>
    </border>
    <border>
      <left style="double">
        <color rgb="FFFF0000"/>
      </left>
      <right style="thin"/>
      <top style="double">
        <color rgb="FFFF0000"/>
      </top>
      <bottom style="hair"/>
    </border>
    <border>
      <left style="thin"/>
      <right style="thin"/>
      <top style="hair"/>
      <bottom style="medium"/>
    </border>
    <border>
      <left style="double">
        <color rgb="FFFF0000"/>
      </left>
      <right/>
      <top style="hair"/>
      <bottom style="medium"/>
    </border>
    <border>
      <left style="thin"/>
      <right style="double">
        <color rgb="FFFF0000"/>
      </right>
      <top style="hair"/>
      <bottom style="medium"/>
    </border>
    <border>
      <left style="double">
        <color rgb="FFFF0000"/>
      </left>
      <right style="thin"/>
      <top style="hair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>
        <color rgb="FFFF0000"/>
      </left>
      <right style="thin"/>
      <top/>
      <bottom/>
    </border>
    <border>
      <left>
        <color indexed="63"/>
      </left>
      <right style="thin"/>
      <top style="hair"/>
      <bottom>
        <color indexed="63"/>
      </bottom>
    </border>
    <border>
      <left style="double">
        <color rgb="FFFF0000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>
        <color rgb="FFFF0000"/>
      </left>
      <right style="thin"/>
      <top>
        <color indexed="63"/>
      </top>
      <bottom style="hair"/>
    </border>
    <border>
      <left style="thin"/>
      <right style="double">
        <color rgb="FFFF0000"/>
      </right>
      <top style="hair"/>
      <bottom style="hair"/>
    </border>
    <border>
      <left style="thin"/>
      <right style="double">
        <color rgb="FFFF0000"/>
      </right>
      <top/>
      <bottom style="hair"/>
    </border>
    <border>
      <left style="thin"/>
      <right style="double">
        <color rgb="FFFF0000"/>
      </right>
      <top style="hair"/>
      <bottom>
        <color indexed="63"/>
      </bottom>
    </border>
    <border>
      <left style="thin"/>
      <right style="double">
        <color rgb="FFFF0000"/>
      </right>
      <top style="hair"/>
      <bottom style="thin"/>
    </border>
    <border>
      <left style="double">
        <color rgb="FFFF0000"/>
      </left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thin"/>
      <top/>
      <bottom style="thin"/>
    </border>
    <border>
      <left style="double">
        <color rgb="FFFF0000"/>
      </left>
      <right style="thin"/>
      <top style="hair">
        <color theme="1"/>
      </top>
      <bottom style="hair">
        <color theme="1"/>
      </bottom>
    </border>
    <border>
      <left style="thin"/>
      <right style="double">
        <color rgb="FFFF0000"/>
      </right>
      <top style="thin"/>
      <bottom style="hair"/>
    </border>
    <border>
      <left style="thin"/>
      <right style="double">
        <color rgb="FFFF0000"/>
      </right>
      <top>
        <color indexed="63"/>
      </top>
      <bottom style="thin"/>
    </border>
    <border>
      <left style="double">
        <color rgb="FFFF0000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 style="thin"/>
      <top style="hair"/>
      <bottom>
        <color indexed="63"/>
      </bottom>
    </border>
    <border>
      <left style="thin"/>
      <right style="thin"/>
      <top style="hair"/>
      <bottom style="medium">
        <color rgb="FFFF0000"/>
      </bottom>
    </border>
    <border>
      <left style="double">
        <color rgb="FFFF0000"/>
      </left>
      <right style="thin"/>
      <top style="hair"/>
      <bottom style="medium">
        <color rgb="FFFF0000"/>
      </bottom>
    </border>
    <border>
      <left style="thin"/>
      <right>
        <color indexed="63"/>
      </right>
      <top style="hair"/>
      <bottom style="medium">
        <color rgb="FFFF0000"/>
      </bottom>
    </border>
    <border>
      <left style="thin"/>
      <right style="thin"/>
      <top style="hair"/>
      <bottom style="double">
        <color rgb="FFFF0000"/>
      </bottom>
    </border>
    <border>
      <left style="double">
        <color rgb="FFFF0000"/>
      </left>
      <right style="thin"/>
      <top style="hair"/>
      <bottom style="double">
        <color rgb="FFFF0000"/>
      </bottom>
    </border>
    <border>
      <left style="thin"/>
      <right>
        <color indexed="63"/>
      </right>
      <top style="hair"/>
      <bottom style="double">
        <color rgb="FFFF0000"/>
      </bottom>
    </border>
    <border>
      <left style="thin"/>
      <right style="thin"/>
      <top style="double">
        <color rgb="FFFF0000"/>
      </top>
      <bottom>
        <color indexed="63"/>
      </bottom>
    </border>
    <border>
      <left style="double">
        <color rgb="FFFF0000"/>
      </left>
      <right/>
      <top style="double">
        <color rgb="FFFF0000"/>
      </top>
      <bottom>
        <color indexed="63"/>
      </bottom>
    </border>
    <border>
      <left style="thin"/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thin"/>
      <top style="double">
        <color rgb="FFFF0000"/>
      </top>
      <bottom>
        <color indexed="63"/>
      </bottom>
    </border>
    <border>
      <left style="thin"/>
      <right style="thin"/>
      <top style="hair"/>
      <bottom style="medium">
        <color rgb="FF0000FF"/>
      </bottom>
    </border>
    <border>
      <left style="double">
        <color rgb="FFFF0000"/>
      </left>
      <right/>
      <top style="hair"/>
      <bottom style="medium">
        <color rgb="FF0000FF"/>
      </bottom>
    </border>
    <border>
      <left style="thin"/>
      <right style="double">
        <color rgb="FFFF0000"/>
      </right>
      <top style="hair"/>
      <bottom style="medium">
        <color rgb="FF0000FF"/>
      </bottom>
    </border>
    <border>
      <left style="double">
        <color rgb="FFFF0000"/>
      </left>
      <right style="thin"/>
      <top style="hair"/>
      <bottom style="medium">
        <color rgb="FF0000F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double">
        <color rgb="FFFF0000"/>
      </right>
      <top style="thin"/>
      <bottom/>
    </border>
    <border>
      <left/>
      <right style="double">
        <color rgb="FFFF0000"/>
      </right>
      <top/>
      <bottom style="thin"/>
    </border>
    <border>
      <left style="thin"/>
      <right style="thin"/>
      <top>
        <color indexed="63"/>
      </top>
      <bottom style="medium">
        <color rgb="FF0000FF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double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rgb="FFFF0000"/>
      </left>
      <right style="thin"/>
      <top style="hair">
        <color theme="1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2" fillId="0" borderId="0">
      <alignment/>
      <protection/>
    </xf>
  </cellStyleXfs>
  <cellXfs count="543"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91" fillId="0" borderId="0" xfId="0" applyFont="1" applyAlignment="1">
      <alignment/>
    </xf>
    <xf numFmtId="0" fontId="87" fillId="33" borderId="0" xfId="0" applyFont="1" applyFill="1" applyAlignment="1">
      <alignment/>
    </xf>
    <xf numFmtId="0" fontId="87" fillId="0" borderId="0" xfId="0" applyFont="1" applyFill="1" applyAlignment="1">
      <alignment/>
    </xf>
    <xf numFmtId="0" fontId="3" fillId="0" borderId="0" xfId="70" applyFont="1">
      <alignment/>
      <protection/>
    </xf>
    <xf numFmtId="0" fontId="3" fillId="0" borderId="0" xfId="70" applyFont="1" applyAlignment="1">
      <alignment horizontal="center"/>
      <protection/>
    </xf>
    <xf numFmtId="0" fontId="3" fillId="0" borderId="0" xfId="70" applyFont="1" applyAlignment="1">
      <alignment horizontal="center" vertical="center"/>
      <protection/>
    </xf>
    <xf numFmtId="2" fontId="3" fillId="0" borderId="0" xfId="70" applyNumberFormat="1" applyFont="1" applyAlignment="1">
      <alignment horizontal="center" vertical="center"/>
      <protection/>
    </xf>
    <xf numFmtId="0" fontId="90" fillId="32" borderId="10" xfId="0" applyFont="1" applyFill="1" applyBorder="1" applyAlignment="1">
      <alignment horizontal="center" vertical="center" wrapText="1"/>
    </xf>
    <xf numFmtId="0" fontId="3" fillId="0" borderId="0" xfId="70" applyFont="1" applyAlignment="1">
      <alignment horizontal="left"/>
      <protection/>
    </xf>
    <xf numFmtId="0" fontId="5" fillId="0" borderId="0" xfId="70" applyFont="1" applyBorder="1" applyAlignment="1">
      <alignment horizontal="left" vertical="center"/>
      <protection/>
    </xf>
    <xf numFmtId="0" fontId="5" fillId="0" borderId="0" xfId="70" applyFont="1" applyBorder="1" applyAlignment="1">
      <alignment vertical="center"/>
      <protection/>
    </xf>
    <xf numFmtId="0" fontId="6" fillId="0" borderId="0" xfId="70" applyFont="1" applyFill="1" applyAlignment="1">
      <alignment horizontal="left" vertical="center"/>
      <protection/>
    </xf>
    <xf numFmtId="0" fontId="6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left"/>
      <protection/>
    </xf>
    <xf numFmtId="0" fontId="5" fillId="0" borderId="0" xfId="70" applyFont="1" applyAlignment="1">
      <alignment horizontal="left"/>
      <protection/>
    </xf>
    <xf numFmtId="0" fontId="5" fillId="0" borderId="0" xfId="70" applyFont="1">
      <alignment/>
      <protection/>
    </xf>
    <xf numFmtId="0" fontId="8" fillId="0" borderId="0" xfId="70" applyFont="1" applyFill="1" applyAlignment="1">
      <alignment horizontal="left" vertical="center"/>
      <protection/>
    </xf>
    <xf numFmtId="0" fontId="7" fillId="0" borderId="0" xfId="70" applyFont="1" applyFill="1" applyAlignment="1">
      <alignment horizontal="left"/>
      <protection/>
    </xf>
    <xf numFmtId="0" fontId="10" fillId="34" borderId="11" xfId="70" applyNumberFormat="1" applyFont="1" applyFill="1" applyBorder="1" applyAlignment="1">
      <alignment horizontal="center" vertical="center" wrapText="1"/>
      <protection/>
    </xf>
    <xf numFmtId="0" fontId="10" fillId="32" borderId="11" xfId="70" applyNumberFormat="1" applyFont="1" applyFill="1" applyBorder="1" applyAlignment="1">
      <alignment horizontal="center" vertical="center" wrapText="1"/>
      <protection/>
    </xf>
    <xf numFmtId="0" fontId="10" fillId="32" borderId="10" xfId="70" applyNumberFormat="1" applyFont="1" applyFill="1" applyBorder="1" applyAlignment="1">
      <alignment horizontal="center" vertical="center" wrapText="1"/>
      <protection/>
    </xf>
    <xf numFmtId="0" fontId="10" fillId="3" borderId="11" xfId="70" applyNumberFormat="1" applyFont="1" applyFill="1" applyBorder="1" applyAlignment="1">
      <alignment horizontal="center" vertical="center" wrapText="1"/>
      <protection/>
    </xf>
    <xf numFmtId="0" fontId="10" fillId="3" borderId="12" xfId="70" applyNumberFormat="1" applyFont="1" applyFill="1" applyBorder="1" applyAlignment="1">
      <alignment horizontal="center" vertical="center" wrapText="1"/>
      <protection/>
    </xf>
    <xf numFmtId="0" fontId="7" fillId="0" borderId="0" xfId="70" applyFont="1" applyAlignment="1">
      <alignment horizontal="left" vertical="center"/>
      <protection/>
    </xf>
    <xf numFmtId="0" fontId="7" fillId="0" borderId="0" xfId="70" applyFont="1" applyAlignment="1">
      <alignment vertical="center"/>
      <protection/>
    </xf>
    <xf numFmtId="1" fontId="7" fillId="35" borderId="13" xfId="45" applyNumberFormat="1" applyFont="1" applyFill="1" applyBorder="1" applyAlignment="1">
      <alignment horizontal="center" vertical="top"/>
    </xf>
    <xf numFmtId="171" fontId="7" fillId="35" borderId="13" xfId="45" applyFont="1" applyFill="1" applyBorder="1" applyAlignment="1">
      <alignment horizontal="center" vertical="top"/>
    </xf>
    <xf numFmtId="2" fontId="7" fillId="35" borderId="13" xfId="45" applyNumberFormat="1" applyFont="1" applyFill="1" applyBorder="1" applyAlignment="1">
      <alignment horizontal="center" vertical="top"/>
    </xf>
    <xf numFmtId="2" fontId="7" fillId="35" borderId="14" xfId="70" applyNumberFormat="1" applyFont="1" applyFill="1" applyBorder="1" applyAlignment="1">
      <alignment horizontal="center" vertical="top"/>
      <protection/>
    </xf>
    <xf numFmtId="180" fontId="7" fillId="35" borderId="15" xfId="70" applyNumberFormat="1" applyFont="1" applyFill="1" applyBorder="1" applyAlignment="1">
      <alignment horizontal="center" vertical="top"/>
      <protection/>
    </xf>
    <xf numFmtId="0" fontId="3" fillId="0" borderId="0" xfId="70" applyFont="1" applyAlignment="1">
      <alignment horizontal="left" vertical="center"/>
      <protection/>
    </xf>
    <xf numFmtId="0" fontId="3" fillId="0" borderId="0" xfId="70" applyFont="1" applyAlignment="1">
      <alignment vertical="center"/>
      <protection/>
    </xf>
    <xf numFmtId="0" fontId="3" fillId="0" borderId="0" xfId="70" applyFont="1" applyFill="1" applyAlignment="1">
      <alignment horizontal="left" vertical="center"/>
      <protection/>
    </xf>
    <xf numFmtId="0" fontId="3" fillId="0" borderId="0" xfId="70" applyFont="1" applyFill="1" applyAlignment="1">
      <alignment vertical="center"/>
      <protection/>
    </xf>
    <xf numFmtId="0" fontId="4" fillId="0" borderId="0" xfId="70" applyFont="1" applyAlignment="1">
      <alignment horizontal="center"/>
      <protection/>
    </xf>
    <xf numFmtId="0" fontId="92" fillId="0" borderId="0" xfId="70" applyFont="1">
      <alignment/>
      <protection/>
    </xf>
    <xf numFmtId="2" fontId="3" fillId="0" borderId="0" xfId="70" applyNumberFormat="1" applyFont="1" applyAlignment="1">
      <alignment horizontal="center"/>
      <protection/>
    </xf>
    <xf numFmtId="0" fontId="93" fillId="33" borderId="10" xfId="0" applyFont="1" applyFill="1" applyBorder="1" applyAlignment="1">
      <alignment horizontal="center" vertical="top" wrapText="1"/>
    </xf>
    <xf numFmtId="0" fontId="87" fillId="0" borderId="16" xfId="0" applyFont="1" applyBorder="1" applyAlignment="1">
      <alignment horizontal="center" vertical="top" wrapText="1"/>
    </xf>
    <xf numFmtId="0" fontId="87" fillId="0" borderId="17" xfId="0" applyFont="1" applyBorder="1" applyAlignment="1">
      <alignment horizontal="center" vertical="top" wrapText="1"/>
    </xf>
    <xf numFmtId="0" fontId="93" fillId="33" borderId="12" xfId="0" applyFont="1" applyFill="1" applyBorder="1" applyAlignment="1">
      <alignment horizontal="center" vertical="top" wrapText="1"/>
    </xf>
    <xf numFmtId="0" fontId="87" fillId="0" borderId="18" xfId="0" applyFont="1" applyBorder="1" applyAlignment="1">
      <alignment horizontal="center" vertical="top" wrapText="1"/>
    </xf>
    <xf numFmtId="0" fontId="87" fillId="0" borderId="19" xfId="0" applyFont="1" applyBorder="1" applyAlignment="1">
      <alignment horizontal="center" vertical="top" wrapText="1"/>
    </xf>
    <xf numFmtId="0" fontId="90" fillId="32" borderId="11" xfId="0" applyFont="1" applyFill="1" applyBorder="1" applyAlignment="1">
      <alignment horizontal="center" vertical="center" wrapText="1"/>
    </xf>
    <xf numFmtId="0" fontId="93" fillId="33" borderId="11" xfId="0" applyFont="1" applyFill="1" applyBorder="1" applyAlignment="1">
      <alignment horizontal="center" vertical="top" wrapText="1"/>
    </xf>
    <xf numFmtId="0" fontId="87" fillId="0" borderId="20" xfId="0" applyFont="1" applyBorder="1" applyAlignment="1">
      <alignment horizontal="center" vertical="top" wrapText="1"/>
    </xf>
    <xf numFmtId="0" fontId="90" fillId="32" borderId="21" xfId="0" applyFont="1" applyFill="1" applyBorder="1" applyAlignment="1">
      <alignment horizontal="center" vertical="center" wrapText="1"/>
    </xf>
    <xf numFmtId="0" fontId="90" fillId="32" borderId="22" xfId="0" applyFont="1" applyFill="1" applyBorder="1" applyAlignment="1">
      <alignment horizontal="center" vertical="center" wrapText="1"/>
    </xf>
    <xf numFmtId="0" fontId="93" fillId="33" borderId="21" xfId="0" applyFont="1" applyFill="1" applyBorder="1" applyAlignment="1">
      <alignment horizontal="center" vertical="top" wrapText="1"/>
    </xf>
    <xf numFmtId="1" fontId="7" fillId="35" borderId="23" xfId="45" applyNumberFormat="1" applyFont="1" applyFill="1" applyBorder="1" applyAlignment="1">
      <alignment horizontal="center" vertical="top"/>
    </xf>
    <xf numFmtId="0" fontId="7" fillId="35" borderId="23" xfId="44" applyNumberFormat="1" applyFont="1" applyFill="1" applyBorder="1" applyAlignment="1">
      <alignment horizontal="center" vertical="top"/>
    </xf>
    <xf numFmtId="171" fontId="7" fillId="35" borderId="23" xfId="44" applyFont="1" applyFill="1" applyBorder="1" applyAlignment="1">
      <alignment horizontal="center" vertical="top"/>
    </xf>
    <xf numFmtId="2" fontId="7" fillId="35" borderId="23" xfId="45" applyNumberFormat="1" applyFont="1" applyFill="1" applyBorder="1" applyAlignment="1">
      <alignment horizontal="center" vertical="top"/>
    </xf>
    <xf numFmtId="0" fontId="7" fillId="35" borderId="23" xfId="45" applyNumberFormat="1" applyFont="1" applyFill="1" applyBorder="1" applyAlignment="1">
      <alignment horizontal="center" vertical="top"/>
    </xf>
    <xf numFmtId="171" fontId="7" fillId="35" borderId="23" xfId="45" applyFont="1" applyFill="1" applyBorder="1" applyAlignment="1">
      <alignment horizontal="center" vertical="top"/>
    </xf>
    <xf numFmtId="2" fontId="7" fillId="35" borderId="24" xfId="70" applyNumberFormat="1" applyFont="1" applyFill="1" applyBorder="1" applyAlignment="1">
      <alignment horizontal="center" vertical="top"/>
      <protection/>
    </xf>
    <xf numFmtId="180" fontId="7" fillId="35" borderId="25" xfId="70" applyNumberFormat="1" applyFont="1" applyFill="1" applyBorder="1" applyAlignment="1">
      <alignment horizontal="center" vertical="top"/>
      <protection/>
    </xf>
    <xf numFmtId="2" fontId="93" fillId="35" borderId="24" xfId="70" applyNumberFormat="1" applyFont="1" applyFill="1" applyBorder="1" applyAlignment="1">
      <alignment horizontal="center" vertical="top"/>
      <protection/>
    </xf>
    <xf numFmtId="1" fontId="7" fillId="35" borderId="26" xfId="45" applyNumberFormat="1" applyFont="1" applyFill="1" applyBorder="1" applyAlignment="1">
      <alignment horizontal="center" vertical="top"/>
    </xf>
    <xf numFmtId="171" fontId="7" fillId="35" borderId="26" xfId="44" applyFont="1" applyFill="1" applyBorder="1" applyAlignment="1">
      <alignment horizontal="center" vertical="top"/>
    </xf>
    <xf numFmtId="2" fontId="7" fillId="35" borderId="26" xfId="45" applyNumberFormat="1" applyFont="1" applyFill="1" applyBorder="1" applyAlignment="1">
      <alignment horizontal="center" vertical="top"/>
    </xf>
    <xf numFmtId="0" fontId="7" fillId="35" borderId="26" xfId="45" applyNumberFormat="1" applyFont="1" applyFill="1" applyBorder="1" applyAlignment="1">
      <alignment horizontal="center" vertical="top"/>
    </xf>
    <xf numFmtId="171" fontId="7" fillId="35" borderId="26" xfId="45" applyFont="1" applyFill="1" applyBorder="1" applyAlignment="1">
      <alignment horizontal="center" vertical="top"/>
    </xf>
    <xf numFmtId="2" fontId="7" fillId="35" borderId="27" xfId="70" applyNumberFormat="1" applyFont="1" applyFill="1" applyBorder="1" applyAlignment="1">
      <alignment horizontal="center" vertical="top"/>
      <protection/>
    </xf>
    <xf numFmtId="180" fontId="7" fillId="35" borderId="28" xfId="70" applyNumberFormat="1" applyFont="1" applyFill="1" applyBorder="1" applyAlignment="1">
      <alignment horizontal="center" vertical="top"/>
      <protection/>
    </xf>
    <xf numFmtId="0" fontId="87" fillId="0" borderId="0" xfId="0" applyFont="1" applyFill="1" applyAlignment="1">
      <alignment horizontal="center" vertical="top"/>
    </xf>
    <xf numFmtId="171" fontId="87" fillId="0" borderId="0" xfId="0" applyNumberFormat="1" applyFont="1" applyFill="1" applyAlignment="1">
      <alignment horizontal="center" vertical="top"/>
    </xf>
    <xf numFmtId="0" fontId="87" fillId="0" borderId="29" xfId="0" applyFont="1" applyBorder="1" applyAlignment="1">
      <alignment horizontal="center" vertical="top" wrapText="1"/>
    </xf>
    <xf numFmtId="1" fontId="7" fillId="36" borderId="30" xfId="45" applyNumberFormat="1" applyFont="1" applyFill="1" applyBorder="1" applyAlignment="1">
      <alignment horizontal="center" vertical="top"/>
    </xf>
    <xf numFmtId="2" fontId="7" fillId="36" borderId="30" xfId="45" applyNumberFormat="1" applyFont="1" applyFill="1" applyBorder="1" applyAlignment="1">
      <alignment horizontal="center" vertical="top"/>
    </xf>
    <xf numFmtId="2" fontId="93" fillId="36" borderId="31" xfId="70" applyNumberFormat="1" applyFont="1" applyFill="1" applyBorder="1" applyAlignment="1">
      <alignment horizontal="center" vertical="top"/>
      <protection/>
    </xf>
    <xf numFmtId="171" fontId="7" fillId="36" borderId="30" xfId="44" applyFont="1" applyFill="1" applyBorder="1" applyAlignment="1">
      <alignment horizontal="center" vertical="top"/>
    </xf>
    <xf numFmtId="0" fontId="7" fillId="36" borderId="30" xfId="45" applyNumberFormat="1" applyFont="1" applyFill="1" applyBorder="1" applyAlignment="1">
      <alignment horizontal="center" vertical="top"/>
    </xf>
    <xf numFmtId="0" fontId="7" fillId="36" borderId="32" xfId="45" applyNumberFormat="1" applyFont="1" applyFill="1" applyBorder="1" applyAlignment="1">
      <alignment horizontal="center" vertical="top"/>
    </xf>
    <xf numFmtId="2" fontId="7" fillId="36" borderId="31" xfId="70" applyNumberFormat="1" applyFont="1" applyFill="1" applyBorder="1" applyAlignment="1">
      <alignment horizontal="center" vertical="top"/>
      <protection/>
    </xf>
    <xf numFmtId="180" fontId="5" fillId="36" borderId="22" xfId="0" applyNumberFormat="1" applyFont="1" applyFill="1" applyBorder="1" applyAlignment="1">
      <alignment horizontal="right" vertical="top" wrapText="1"/>
    </xf>
    <xf numFmtId="1" fontId="7" fillId="36" borderId="30" xfId="44" applyNumberFormat="1" applyFont="1" applyFill="1" applyBorder="1" applyAlignment="1">
      <alignment horizontal="center" vertical="top"/>
    </xf>
    <xf numFmtId="0" fontId="7" fillId="36" borderId="23" xfId="45" applyNumberFormat="1" applyFont="1" applyFill="1" applyBorder="1" applyAlignment="1">
      <alignment horizontal="center" vertical="top"/>
    </xf>
    <xf numFmtId="180" fontId="7" fillId="36" borderId="33" xfId="70" applyNumberFormat="1" applyFont="1" applyFill="1" applyBorder="1" applyAlignment="1">
      <alignment horizontal="center" vertical="top"/>
      <protection/>
    </xf>
    <xf numFmtId="0" fontId="7" fillId="36" borderId="30" xfId="44" applyNumberFormat="1" applyFont="1" applyFill="1" applyBorder="1" applyAlignment="1">
      <alignment horizontal="center" vertical="top"/>
    </xf>
    <xf numFmtId="1" fontId="7" fillId="36" borderId="23" xfId="45" applyNumberFormat="1" applyFont="1" applyFill="1" applyBorder="1" applyAlignment="1">
      <alignment horizontal="center" vertical="top"/>
    </xf>
    <xf numFmtId="171" fontId="7" fillId="36" borderId="23" xfId="45" applyFont="1" applyFill="1" applyBorder="1" applyAlignment="1">
      <alignment horizontal="center" vertical="top"/>
    </xf>
    <xf numFmtId="2" fontId="7" fillId="36" borderId="23" xfId="45" applyNumberFormat="1" applyFont="1" applyFill="1" applyBorder="1" applyAlignment="1">
      <alignment horizontal="center" vertical="top"/>
    </xf>
    <xf numFmtId="1" fontId="7" fillId="36" borderId="34" xfId="45" applyNumberFormat="1" applyFont="1" applyFill="1" applyBorder="1" applyAlignment="1">
      <alignment horizontal="center" vertical="top"/>
    </xf>
    <xf numFmtId="2" fontId="7" fillId="36" borderId="35" xfId="70" applyNumberFormat="1" applyFont="1" applyFill="1" applyBorder="1" applyAlignment="1">
      <alignment horizontal="center" vertical="top"/>
      <protection/>
    </xf>
    <xf numFmtId="0" fontId="93" fillId="37" borderId="36" xfId="70" applyFont="1" applyFill="1" applyBorder="1" applyAlignment="1">
      <alignment horizontal="center" vertical="center"/>
      <protection/>
    </xf>
    <xf numFmtId="1" fontId="93" fillId="37" borderId="36" xfId="45" applyNumberFormat="1" applyFont="1" applyFill="1" applyBorder="1" applyAlignment="1">
      <alignment horizontal="center" vertical="center"/>
    </xf>
    <xf numFmtId="0" fontId="93" fillId="37" borderId="36" xfId="44" applyNumberFormat="1" applyFont="1" applyFill="1" applyBorder="1" applyAlignment="1">
      <alignment horizontal="center" vertical="center"/>
    </xf>
    <xf numFmtId="171" fontId="93" fillId="37" borderId="36" xfId="44" applyFont="1" applyFill="1" applyBorder="1" applyAlignment="1">
      <alignment horizontal="center" vertical="center"/>
    </xf>
    <xf numFmtId="2" fontId="93" fillId="37" borderId="36" xfId="45" applyNumberFormat="1" applyFont="1" applyFill="1" applyBorder="1" applyAlignment="1">
      <alignment horizontal="center" vertical="center"/>
    </xf>
    <xf numFmtId="0" fontId="93" fillId="37" borderId="36" xfId="45" applyNumberFormat="1" applyFont="1" applyFill="1" applyBorder="1" applyAlignment="1">
      <alignment horizontal="center" vertical="center"/>
    </xf>
    <xf numFmtId="2" fontId="93" fillId="37" borderId="37" xfId="70" applyNumberFormat="1" applyFont="1" applyFill="1" applyBorder="1" applyAlignment="1">
      <alignment horizontal="center" vertical="center"/>
      <protection/>
    </xf>
    <xf numFmtId="2" fontId="93" fillId="37" borderId="38" xfId="70" applyNumberFormat="1" applyFont="1" applyFill="1" applyBorder="1" applyAlignment="1">
      <alignment horizontal="center" vertical="center"/>
      <protection/>
    </xf>
    <xf numFmtId="2" fontId="93" fillId="37" borderId="39" xfId="70" applyNumberFormat="1" applyFont="1" applyFill="1" applyBorder="1" applyAlignment="1">
      <alignment horizontal="center" vertical="top"/>
      <protection/>
    </xf>
    <xf numFmtId="0" fontId="93" fillId="36" borderId="40" xfId="70" applyFont="1" applyFill="1" applyBorder="1" applyAlignment="1">
      <alignment horizontal="center" vertical="center"/>
      <protection/>
    </xf>
    <xf numFmtId="1" fontId="93" fillId="36" borderId="40" xfId="45" applyNumberFormat="1" applyFont="1" applyFill="1" applyBorder="1" applyAlignment="1">
      <alignment horizontal="center" vertical="center"/>
    </xf>
    <xf numFmtId="0" fontId="93" fillId="36" borderId="40" xfId="44" applyNumberFormat="1" applyFont="1" applyFill="1" applyBorder="1" applyAlignment="1">
      <alignment horizontal="center" vertical="center"/>
    </xf>
    <xf numFmtId="171" fontId="93" fillId="36" borderId="40" xfId="44" applyFont="1" applyFill="1" applyBorder="1" applyAlignment="1">
      <alignment horizontal="center" vertical="center"/>
    </xf>
    <xf numFmtId="2" fontId="93" fillId="36" borderId="40" xfId="45" applyNumberFormat="1" applyFont="1" applyFill="1" applyBorder="1" applyAlignment="1">
      <alignment horizontal="center" vertical="center"/>
    </xf>
    <xf numFmtId="1" fontId="7" fillId="36" borderId="40" xfId="45" applyNumberFormat="1" applyFont="1" applyFill="1" applyBorder="1" applyAlignment="1">
      <alignment horizontal="center" vertical="center"/>
    </xf>
    <xf numFmtId="2" fontId="93" fillId="36" borderId="41" xfId="70" applyNumberFormat="1" applyFont="1" applyFill="1" applyBorder="1" applyAlignment="1">
      <alignment horizontal="center" vertical="center"/>
      <protection/>
    </xf>
    <xf numFmtId="2" fontId="93" fillId="36" borderId="42" xfId="70" applyNumberFormat="1" applyFont="1" applyFill="1" applyBorder="1" applyAlignment="1">
      <alignment horizontal="center" vertical="center"/>
      <protection/>
    </xf>
    <xf numFmtId="2" fontId="93" fillId="36" borderId="43" xfId="70" applyNumberFormat="1" applyFont="1" applyFill="1" applyBorder="1" applyAlignment="1">
      <alignment horizontal="center" vertical="top"/>
      <protection/>
    </xf>
    <xf numFmtId="180" fontId="7" fillId="36" borderId="44" xfId="70" applyNumberFormat="1" applyFont="1" applyFill="1" applyBorder="1" applyAlignment="1">
      <alignment horizontal="center" vertical="top"/>
      <protection/>
    </xf>
    <xf numFmtId="2" fontId="93" fillId="36" borderId="24" xfId="70" applyNumberFormat="1" applyFont="1" applyFill="1" applyBorder="1" applyAlignment="1">
      <alignment horizontal="center" vertical="top"/>
      <protection/>
    </xf>
    <xf numFmtId="0" fontId="88" fillId="3" borderId="0" xfId="0" applyFont="1" applyFill="1" applyAlignment="1">
      <alignment horizontal="center" vertical="center" wrapText="1"/>
    </xf>
    <xf numFmtId="0" fontId="88" fillId="32" borderId="0" xfId="0" applyFont="1" applyFill="1" applyAlignment="1">
      <alignment horizontal="center" vertical="center" wrapText="1"/>
    </xf>
    <xf numFmtId="2" fontId="94" fillId="35" borderId="24" xfId="70" applyNumberFormat="1" applyFont="1" applyFill="1" applyBorder="1" applyAlignment="1">
      <alignment horizontal="center" vertical="top"/>
      <protection/>
    </xf>
    <xf numFmtId="2" fontId="87" fillId="0" borderId="0" xfId="0" applyNumberFormat="1" applyFont="1" applyFill="1" applyAlignment="1">
      <alignment horizontal="center" vertical="top"/>
    </xf>
    <xf numFmtId="0" fontId="95" fillId="34" borderId="0" xfId="0" applyFont="1" applyFill="1" applyAlignment="1">
      <alignment horizontal="center" vertical="center" wrapText="1"/>
    </xf>
    <xf numFmtId="0" fontId="87" fillId="0" borderId="45" xfId="0" applyFont="1" applyBorder="1" applyAlignment="1">
      <alignment horizontal="center" vertical="top" wrapText="1"/>
    </xf>
    <xf numFmtId="0" fontId="87" fillId="0" borderId="46" xfId="0" applyFont="1" applyBorder="1" applyAlignment="1">
      <alignment horizontal="center" vertical="top" wrapText="1"/>
    </xf>
    <xf numFmtId="2" fontId="94" fillId="35" borderId="27" xfId="70" applyNumberFormat="1" applyFont="1" applyFill="1" applyBorder="1" applyAlignment="1">
      <alignment horizontal="center" vertical="top"/>
      <protection/>
    </xf>
    <xf numFmtId="0" fontId="7" fillId="0" borderId="0" xfId="70" applyFont="1" applyFill="1" applyAlignment="1">
      <alignment horizontal="left" vertical="center"/>
      <protection/>
    </xf>
    <xf numFmtId="0" fontId="7" fillId="0" borderId="0" xfId="70" applyFont="1" applyFill="1" applyAlignment="1">
      <alignment vertical="center"/>
      <protection/>
    </xf>
    <xf numFmtId="0" fontId="87" fillId="0" borderId="47" xfId="0" applyFont="1" applyBorder="1" applyAlignment="1">
      <alignment horizontal="center" vertical="top" wrapText="1"/>
    </xf>
    <xf numFmtId="0" fontId="88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2" fontId="94" fillId="0" borderId="48" xfId="70" applyNumberFormat="1" applyFont="1" applyFill="1" applyBorder="1" applyAlignment="1">
      <alignment horizontal="center" vertical="top"/>
      <protection/>
    </xf>
    <xf numFmtId="0" fontId="87" fillId="0" borderId="49" xfId="0" applyFont="1" applyBorder="1" applyAlignment="1">
      <alignment horizontal="center" vertical="top" wrapText="1"/>
    </xf>
    <xf numFmtId="0" fontId="93" fillId="36" borderId="10" xfId="0" applyFont="1" applyFill="1" applyBorder="1" applyAlignment="1">
      <alignment horizontal="center" vertical="top" wrapText="1"/>
    </xf>
    <xf numFmtId="0" fontId="93" fillId="36" borderId="12" xfId="0" applyFont="1" applyFill="1" applyBorder="1" applyAlignment="1">
      <alignment horizontal="center" vertical="top" wrapText="1"/>
    </xf>
    <xf numFmtId="2" fontId="93" fillId="36" borderId="10" xfId="0" applyNumberFormat="1" applyFont="1" applyFill="1" applyBorder="1" applyAlignment="1">
      <alignment horizontal="right" vertical="top" wrapText="1"/>
    </xf>
    <xf numFmtId="0" fontId="93" fillId="36" borderId="11" xfId="0" applyFont="1" applyFill="1" applyBorder="1" applyAlignment="1">
      <alignment horizontal="center" vertical="top" wrapText="1"/>
    </xf>
    <xf numFmtId="0" fontId="87" fillId="0" borderId="20" xfId="0" applyFont="1" applyBorder="1" applyAlignment="1">
      <alignment horizontal="left" vertical="top" wrapText="1"/>
    </xf>
    <xf numFmtId="0" fontId="87" fillId="0" borderId="46" xfId="0" applyFont="1" applyBorder="1" applyAlignment="1">
      <alignment horizontal="left" vertical="top" wrapText="1"/>
    </xf>
    <xf numFmtId="0" fontId="93" fillId="36" borderId="21" xfId="0" applyFont="1" applyFill="1" applyBorder="1" applyAlignment="1">
      <alignment horizontal="center" vertical="top" wrapText="1"/>
    </xf>
    <xf numFmtId="0" fontId="88" fillId="32" borderId="50" xfId="0" applyFont="1" applyFill="1" applyBorder="1" applyAlignment="1">
      <alignment horizontal="center" vertical="top" wrapText="1"/>
    </xf>
    <xf numFmtId="0" fontId="88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3" fillId="38" borderId="0" xfId="70" applyFont="1" applyFill="1" applyAlignment="1">
      <alignment horizontal="center" vertical="center"/>
      <protection/>
    </xf>
    <xf numFmtId="0" fontId="88" fillId="0" borderId="0" xfId="0" applyFont="1" applyFill="1" applyAlignment="1">
      <alignment horizontal="center" vertical="center" wrapText="1"/>
    </xf>
    <xf numFmtId="0" fontId="10" fillId="9" borderId="11" xfId="70" applyNumberFormat="1" applyFont="1" applyFill="1" applyBorder="1" applyAlignment="1">
      <alignment horizontal="center" vertical="center" wrapText="1"/>
      <protection/>
    </xf>
    <xf numFmtId="1" fontId="7" fillId="0" borderId="51" xfId="45" applyNumberFormat="1" applyFont="1" applyFill="1" applyBorder="1" applyAlignment="1">
      <alignment horizontal="center" vertical="top"/>
    </xf>
    <xf numFmtId="2" fontId="7" fillId="0" borderId="51" xfId="45" applyNumberFormat="1" applyFont="1" applyFill="1" applyBorder="1" applyAlignment="1">
      <alignment horizontal="center" vertical="top"/>
    </xf>
    <xf numFmtId="2" fontId="7" fillId="0" borderId="48" xfId="70" applyNumberFormat="1" applyFont="1" applyFill="1" applyBorder="1" applyAlignment="1">
      <alignment horizontal="center" vertical="top"/>
      <protection/>
    </xf>
    <xf numFmtId="2" fontId="7" fillId="35" borderId="23" xfId="44" applyNumberFormat="1" applyFont="1" applyFill="1" applyBorder="1" applyAlignment="1">
      <alignment horizontal="center" vertical="top"/>
    </xf>
    <xf numFmtId="2" fontId="7" fillId="35" borderId="26" xfId="44" applyNumberFormat="1" applyFont="1" applyFill="1" applyBorder="1" applyAlignment="1">
      <alignment horizontal="center" vertical="top"/>
    </xf>
    <xf numFmtId="2" fontId="96" fillId="0" borderId="16" xfId="42" applyNumberFormat="1" applyFont="1" applyBorder="1" applyAlignment="1">
      <alignment horizontal="center" vertical="top"/>
    </xf>
    <xf numFmtId="2" fontId="96" fillId="0" borderId="51" xfId="42" applyNumberFormat="1" applyFont="1" applyBorder="1" applyAlignment="1">
      <alignment horizontal="center" vertical="top"/>
    </xf>
    <xf numFmtId="2" fontId="96" fillId="0" borderId="29" xfId="42" applyNumberFormat="1" applyFont="1" applyBorder="1" applyAlignment="1">
      <alignment horizontal="center" vertical="top"/>
    </xf>
    <xf numFmtId="0" fontId="90" fillId="0" borderId="0" xfId="0" applyFont="1" applyAlignment="1">
      <alignment horizontal="center" vertical="center" wrapText="1"/>
    </xf>
    <xf numFmtId="0" fontId="88" fillId="0" borderId="0" xfId="0" applyFont="1" applyAlignment="1">
      <alignment horizontal="left" vertical="center" wrapText="1"/>
    </xf>
    <xf numFmtId="2" fontId="96" fillId="0" borderId="50" xfId="42" applyNumberFormat="1" applyFont="1" applyBorder="1" applyAlignment="1">
      <alignment horizontal="center" vertical="top"/>
    </xf>
    <xf numFmtId="0" fontId="88" fillId="30" borderId="0" xfId="0" applyFont="1" applyFill="1" applyAlignment="1">
      <alignment horizontal="center" vertical="center" wrapText="1"/>
    </xf>
    <xf numFmtId="0" fontId="96" fillId="0" borderId="52" xfId="42" applyNumberFormat="1" applyFont="1" applyBorder="1" applyAlignment="1">
      <alignment horizontal="center" vertical="top"/>
    </xf>
    <xf numFmtId="180" fontId="93" fillId="36" borderId="22" xfId="0" applyNumberFormat="1" applyFont="1" applyFill="1" applyBorder="1" applyAlignment="1">
      <alignment horizontal="center" vertical="top" wrapText="1"/>
    </xf>
    <xf numFmtId="180" fontId="96" fillId="0" borderId="53" xfId="0" applyNumberFormat="1" applyFont="1" applyBorder="1" applyAlignment="1">
      <alignment horizontal="center" vertical="top" wrapText="1"/>
    </xf>
    <xf numFmtId="2" fontId="93" fillId="36" borderId="21" xfId="0" applyNumberFormat="1" applyFont="1" applyFill="1" applyBorder="1" applyAlignment="1">
      <alignment horizontal="center" vertical="top" wrapText="1"/>
    </xf>
    <xf numFmtId="2" fontId="93" fillId="36" borderId="10" xfId="0" applyNumberFormat="1" applyFont="1" applyFill="1" applyBorder="1" applyAlignment="1">
      <alignment horizontal="center" vertical="top" wrapText="1"/>
    </xf>
    <xf numFmtId="180" fontId="96" fillId="0" borderId="54" xfId="0" applyNumberFormat="1" applyFont="1" applyBorder="1" applyAlignment="1">
      <alignment horizontal="center" vertical="top" wrapText="1"/>
    </xf>
    <xf numFmtId="180" fontId="96" fillId="0" borderId="55" xfId="0" applyNumberFormat="1" applyFont="1" applyBorder="1" applyAlignment="1">
      <alignment horizontal="center" vertical="top" wrapText="1"/>
    </xf>
    <xf numFmtId="2" fontId="93" fillId="33" borderId="10" xfId="0" applyNumberFormat="1" applyFont="1" applyFill="1" applyBorder="1" applyAlignment="1">
      <alignment horizontal="center" vertical="top" wrapText="1"/>
    </xf>
    <xf numFmtId="180" fontId="93" fillId="33" borderId="22" xfId="0" applyNumberFormat="1" applyFont="1" applyFill="1" applyBorder="1" applyAlignment="1">
      <alignment horizontal="center" vertical="top" wrapText="1"/>
    </xf>
    <xf numFmtId="180" fontId="96" fillId="0" borderId="56" xfId="0" applyNumberFormat="1" applyFont="1" applyBorder="1" applyAlignment="1">
      <alignment horizontal="center" vertical="top" wrapText="1"/>
    </xf>
    <xf numFmtId="0" fontId="5" fillId="0" borderId="16" xfId="62" applyFont="1" applyBorder="1" applyAlignment="1">
      <alignment horizontal="left" vertical="top" wrapText="1"/>
      <protection/>
    </xf>
    <xf numFmtId="0" fontId="5" fillId="0" borderId="18" xfId="62" applyFont="1" applyBorder="1" applyAlignment="1">
      <alignment horizontal="center" vertical="top" wrapText="1"/>
      <protection/>
    </xf>
    <xf numFmtId="0" fontId="5" fillId="0" borderId="17" xfId="62" applyFont="1" applyBorder="1" applyAlignment="1">
      <alignment horizontal="left" vertical="top" wrapText="1"/>
      <protection/>
    </xf>
    <xf numFmtId="0" fontId="5" fillId="0" borderId="19" xfId="62" applyFont="1" applyBorder="1" applyAlignment="1">
      <alignment horizontal="center" vertical="top" wrapText="1"/>
      <protection/>
    </xf>
    <xf numFmtId="0" fontId="5" fillId="0" borderId="29" xfId="62" applyFont="1" applyBorder="1" applyAlignment="1">
      <alignment horizontal="left" vertical="top" wrapText="1"/>
      <protection/>
    </xf>
    <xf numFmtId="0" fontId="5" fillId="0" borderId="45" xfId="62" applyFont="1" applyBorder="1" applyAlignment="1">
      <alignment horizontal="center" vertical="top" wrapText="1"/>
      <protection/>
    </xf>
    <xf numFmtId="0" fontId="87" fillId="0" borderId="45" xfId="0" applyFont="1" applyFill="1" applyBorder="1" applyAlignment="1">
      <alignment horizontal="center" vertical="top" wrapText="1"/>
    </xf>
    <xf numFmtId="0" fontId="87" fillId="0" borderId="46" xfId="0" applyFont="1" applyFill="1" applyBorder="1" applyAlignment="1">
      <alignment horizontal="center" vertical="top" wrapText="1"/>
    </xf>
    <xf numFmtId="0" fontId="87" fillId="0" borderId="29" xfId="0" applyFont="1" applyFill="1" applyBorder="1" applyAlignment="1">
      <alignment horizontal="center" vertical="top" wrapText="1"/>
    </xf>
    <xf numFmtId="0" fontId="93" fillId="8" borderId="10" xfId="0" applyFont="1" applyFill="1" applyBorder="1" applyAlignment="1">
      <alignment horizontal="center" vertical="top" wrapText="1"/>
    </xf>
    <xf numFmtId="0" fontId="93" fillId="8" borderId="12" xfId="0" applyFont="1" applyFill="1" applyBorder="1" applyAlignment="1">
      <alignment horizontal="center" vertical="top" wrapText="1"/>
    </xf>
    <xf numFmtId="2" fontId="93" fillId="8" borderId="10" xfId="0" applyNumberFormat="1" applyFont="1" applyFill="1" applyBorder="1" applyAlignment="1">
      <alignment horizontal="right" vertical="top" wrapText="1"/>
    </xf>
    <xf numFmtId="180" fontId="93" fillId="8" borderId="22" xfId="0" applyNumberFormat="1" applyFont="1" applyFill="1" applyBorder="1" applyAlignment="1">
      <alignment horizontal="center" vertical="top" wrapText="1"/>
    </xf>
    <xf numFmtId="0" fontId="93" fillId="8" borderId="21" xfId="0" applyFont="1" applyFill="1" applyBorder="1" applyAlignment="1">
      <alignment horizontal="center" vertical="top" wrapText="1"/>
    </xf>
    <xf numFmtId="0" fontId="93" fillId="8" borderId="11" xfId="0" applyFont="1" applyFill="1" applyBorder="1" applyAlignment="1">
      <alignment horizontal="center" vertical="top" wrapText="1"/>
    </xf>
    <xf numFmtId="0" fontId="97" fillId="36" borderId="10" xfId="0" applyFont="1" applyFill="1" applyBorder="1" applyAlignment="1">
      <alignment horizontal="center" vertical="top" wrapText="1"/>
    </xf>
    <xf numFmtId="0" fontId="97" fillId="8" borderId="10" xfId="0" applyFont="1" applyFill="1" applyBorder="1" applyAlignment="1">
      <alignment horizontal="center" vertical="top" wrapText="1"/>
    </xf>
    <xf numFmtId="0" fontId="98" fillId="0" borderId="0" xfId="0" applyFont="1" applyAlignment="1">
      <alignment/>
    </xf>
    <xf numFmtId="0" fontId="5" fillId="35" borderId="16" xfId="62" applyFont="1" applyFill="1" applyBorder="1" applyAlignment="1">
      <alignment horizontal="center" vertical="top"/>
      <protection/>
    </xf>
    <xf numFmtId="0" fontId="5" fillId="35" borderId="17" xfId="62" applyFont="1" applyFill="1" applyBorder="1" applyAlignment="1">
      <alignment horizontal="center" vertical="top"/>
      <protection/>
    </xf>
    <xf numFmtId="0" fontId="87" fillId="0" borderId="18" xfId="0" applyFont="1" applyFill="1" applyBorder="1" applyAlignment="1">
      <alignment horizontal="center" vertical="top" wrapText="1"/>
    </xf>
    <xf numFmtId="0" fontId="96" fillId="0" borderId="50" xfId="42" applyNumberFormat="1" applyFont="1" applyFill="1" applyBorder="1" applyAlignment="1">
      <alignment horizontal="center" vertical="top"/>
    </xf>
    <xf numFmtId="0" fontId="87" fillId="0" borderId="19" xfId="0" applyFont="1" applyFill="1" applyBorder="1" applyAlignment="1">
      <alignment horizontal="center" vertical="top" wrapText="1"/>
    </xf>
    <xf numFmtId="0" fontId="87" fillId="0" borderId="20" xfId="0" applyFont="1" applyFill="1" applyBorder="1" applyAlignment="1">
      <alignment horizontal="center" vertical="top" wrapText="1"/>
    </xf>
    <xf numFmtId="0" fontId="87" fillId="0" borderId="16" xfId="0" applyFont="1" applyFill="1" applyBorder="1" applyAlignment="1">
      <alignment horizontal="center" vertical="top" wrapText="1"/>
    </xf>
    <xf numFmtId="0" fontId="87" fillId="0" borderId="17" xfId="0" applyFont="1" applyFill="1" applyBorder="1" applyAlignment="1">
      <alignment horizontal="center" vertical="top" wrapText="1"/>
    </xf>
    <xf numFmtId="0" fontId="5" fillId="35" borderId="29" xfId="62" applyFont="1" applyFill="1" applyBorder="1" applyAlignment="1">
      <alignment horizontal="center" vertical="top"/>
      <protection/>
    </xf>
    <xf numFmtId="0" fontId="99" fillId="0" borderId="29" xfId="0" applyFont="1" applyBorder="1" applyAlignment="1">
      <alignment horizontal="left" vertical="top" wrapText="1"/>
    </xf>
    <xf numFmtId="2" fontId="96" fillId="0" borderId="57" xfId="42" applyNumberFormat="1" applyFont="1" applyBorder="1" applyAlignment="1">
      <alignment horizontal="center" vertical="top"/>
    </xf>
    <xf numFmtId="0" fontId="87" fillId="0" borderId="58" xfId="0" applyFont="1" applyBorder="1" applyAlignment="1">
      <alignment horizontal="left" vertical="top" wrapText="1"/>
    </xf>
    <xf numFmtId="2" fontId="96" fillId="0" borderId="52" xfId="0" applyNumberFormat="1" applyFont="1" applyFill="1" applyBorder="1" applyAlignment="1">
      <alignment horizontal="center" vertical="top" wrapText="1"/>
    </xf>
    <xf numFmtId="2" fontId="96" fillId="0" borderId="29" xfId="0" applyNumberFormat="1" applyFont="1" applyFill="1" applyBorder="1" applyAlignment="1">
      <alignment horizontal="center" vertical="top" wrapText="1"/>
    </xf>
    <xf numFmtId="180" fontId="96" fillId="0" borderId="54" xfId="0" applyNumberFormat="1" applyFont="1" applyFill="1" applyBorder="1" applyAlignment="1">
      <alignment horizontal="center" vertical="top" wrapText="1"/>
    </xf>
    <xf numFmtId="0" fontId="88" fillId="32" borderId="52" xfId="0" applyFont="1" applyFill="1" applyBorder="1" applyAlignment="1">
      <alignment horizontal="center" vertical="top" wrapText="1"/>
    </xf>
    <xf numFmtId="2" fontId="96" fillId="0" borderId="48" xfId="42" applyNumberFormat="1" applyFont="1" applyBorder="1" applyAlignment="1">
      <alignment horizontal="center" vertical="top"/>
    </xf>
    <xf numFmtId="180" fontId="96" fillId="0" borderId="59" xfId="0" applyNumberFormat="1" applyFont="1" applyBorder="1" applyAlignment="1">
      <alignment horizontal="center" vertical="top" wrapText="1"/>
    </xf>
    <xf numFmtId="43" fontId="87" fillId="0" borderId="20" xfId="42" applyFont="1" applyBorder="1" applyAlignment="1">
      <alignment horizontal="center" vertical="top" wrapText="1"/>
    </xf>
    <xf numFmtId="43" fontId="87" fillId="0" borderId="20" xfId="42" applyFont="1" applyFill="1" applyBorder="1" applyAlignment="1">
      <alignment horizontal="center" vertical="top" wrapText="1"/>
    </xf>
    <xf numFmtId="43" fontId="87" fillId="0" borderId="16" xfId="42" applyFont="1" applyFill="1" applyBorder="1" applyAlignment="1">
      <alignment horizontal="center" vertical="top" wrapText="1"/>
    </xf>
    <xf numFmtId="0" fontId="7" fillId="0" borderId="18" xfId="62" applyFont="1" applyBorder="1" applyAlignment="1">
      <alignment horizontal="center" vertical="top" wrapText="1"/>
      <protection/>
    </xf>
    <xf numFmtId="0" fontId="7" fillId="35" borderId="29" xfId="62" applyFont="1" applyFill="1" applyBorder="1" applyAlignment="1">
      <alignment horizontal="center" vertical="top"/>
      <protection/>
    </xf>
    <xf numFmtId="0" fontId="7" fillId="0" borderId="29" xfId="62" applyFont="1" applyBorder="1" applyAlignment="1">
      <alignment horizontal="left" vertical="top" wrapText="1"/>
      <protection/>
    </xf>
    <xf numFmtId="0" fontId="7" fillId="0" borderId="45" xfId="62" applyFont="1" applyBorder="1" applyAlignment="1">
      <alignment horizontal="center" vertical="top" wrapText="1"/>
      <protection/>
    </xf>
    <xf numFmtId="2" fontId="87" fillId="0" borderId="51" xfId="42" applyNumberFormat="1" applyFont="1" applyFill="1" applyBorder="1" applyAlignment="1">
      <alignment horizontal="center" vertical="top"/>
    </xf>
    <xf numFmtId="180" fontId="87" fillId="0" borderId="59" xfId="0" applyNumberFormat="1" applyFont="1" applyFill="1" applyBorder="1" applyAlignment="1">
      <alignment horizontal="center" vertical="top" wrapText="1"/>
    </xf>
    <xf numFmtId="0" fontId="7" fillId="35" borderId="16" xfId="62" applyFont="1" applyFill="1" applyBorder="1" applyAlignment="1">
      <alignment horizontal="center" vertical="top"/>
      <protection/>
    </xf>
    <xf numFmtId="0" fontId="7" fillId="0" borderId="16" xfId="62" applyFont="1" applyBorder="1" applyAlignment="1">
      <alignment horizontal="left" vertical="top" wrapText="1"/>
      <protection/>
    </xf>
    <xf numFmtId="2" fontId="87" fillId="0" borderId="16" xfId="42" applyNumberFormat="1" applyFont="1" applyFill="1" applyBorder="1" applyAlignment="1">
      <alignment horizontal="center" vertical="top"/>
    </xf>
    <xf numFmtId="2" fontId="87" fillId="0" borderId="16" xfId="0" applyNumberFormat="1" applyFont="1" applyFill="1" applyBorder="1" applyAlignment="1">
      <alignment horizontal="center" vertical="top" wrapText="1"/>
    </xf>
    <xf numFmtId="0" fontId="7" fillId="0" borderId="17" xfId="62" applyFont="1" applyBorder="1" applyAlignment="1">
      <alignment horizontal="left" vertical="top" wrapText="1"/>
      <protection/>
    </xf>
    <xf numFmtId="0" fontId="7" fillId="0" borderId="19" xfId="62" applyFont="1" applyBorder="1" applyAlignment="1">
      <alignment horizontal="center" vertical="top" wrapText="1"/>
      <protection/>
    </xf>
    <xf numFmtId="2" fontId="87" fillId="0" borderId="29" xfId="0" applyNumberFormat="1" applyFont="1" applyFill="1" applyBorder="1" applyAlignment="1">
      <alignment horizontal="center" vertical="top" wrapText="1"/>
    </xf>
    <xf numFmtId="180" fontId="87" fillId="0" borderId="54" xfId="0" applyNumberFormat="1" applyFont="1" applyFill="1" applyBorder="1" applyAlignment="1">
      <alignment horizontal="center" vertical="top" wrapText="1"/>
    </xf>
    <xf numFmtId="0" fontId="7" fillId="35" borderId="17" xfId="62" applyFont="1" applyFill="1" applyBorder="1" applyAlignment="1">
      <alignment horizontal="center" vertical="top"/>
      <protection/>
    </xf>
    <xf numFmtId="180" fontId="87" fillId="0" borderId="53" xfId="0" applyNumberFormat="1" applyFont="1" applyFill="1" applyBorder="1" applyAlignment="1">
      <alignment horizontal="center" vertical="top" wrapText="1"/>
    </xf>
    <xf numFmtId="0" fontId="87" fillId="0" borderId="51" xfId="42" applyNumberFormat="1" applyFont="1" applyBorder="1" applyAlignment="1">
      <alignment horizontal="center" vertical="top"/>
    </xf>
    <xf numFmtId="2" fontId="87" fillId="0" borderId="29" xfId="42" applyNumberFormat="1" applyFont="1" applyBorder="1" applyAlignment="1">
      <alignment horizontal="center" vertical="top"/>
    </xf>
    <xf numFmtId="180" fontId="87" fillId="0" borderId="54" xfId="0" applyNumberFormat="1" applyFont="1" applyBorder="1" applyAlignment="1">
      <alignment horizontal="center" vertical="top" wrapText="1"/>
    </xf>
    <xf numFmtId="0" fontId="87" fillId="0" borderId="16" xfId="42" applyNumberFormat="1" applyFont="1" applyBorder="1" applyAlignment="1">
      <alignment horizontal="center" vertical="top"/>
    </xf>
    <xf numFmtId="2" fontId="87" fillId="0" borderId="16" xfId="0" applyNumberFormat="1" applyFont="1" applyBorder="1" applyAlignment="1">
      <alignment horizontal="center" vertical="top" wrapText="1"/>
    </xf>
    <xf numFmtId="2" fontId="87" fillId="0" borderId="47" xfId="0" applyNumberFormat="1" applyFont="1" applyBorder="1" applyAlignment="1">
      <alignment horizontal="center" vertical="top" wrapText="1"/>
    </xf>
    <xf numFmtId="0" fontId="87" fillId="0" borderId="46" xfId="0" applyFont="1" applyFill="1" applyBorder="1" applyAlignment="1">
      <alignment horizontal="left" vertical="top" wrapText="1"/>
    </xf>
    <xf numFmtId="0" fontId="88" fillId="32" borderId="60" xfId="0" applyFont="1" applyFill="1" applyBorder="1" applyAlignment="1">
      <alignment horizontal="center" vertical="top" wrapText="1"/>
    </xf>
    <xf numFmtId="0" fontId="88" fillId="32" borderId="48" xfId="0" applyFont="1" applyFill="1" applyBorder="1" applyAlignment="1">
      <alignment horizontal="center" vertical="top" wrapText="1"/>
    </xf>
    <xf numFmtId="0" fontId="88" fillId="32" borderId="61" xfId="0" applyFont="1" applyFill="1" applyBorder="1" applyAlignment="1">
      <alignment horizontal="center" vertical="top" wrapText="1"/>
    </xf>
    <xf numFmtId="0" fontId="100" fillId="0" borderId="20" xfId="0" applyFont="1" applyFill="1" applyBorder="1" applyAlignment="1">
      <alignment horizontal="left" vertical="top" wrapText="1"/>
    </xf>
    <xf numFmtId="0" fontId="100" fillId="0" borderId="46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7" fillId="0" borderId="0" xfId="0" applyFont="1" applyFill="1" applyAlignment="1">
      <alignment vertical="top"/>
    </xf>
    <xf numFmtId="0" fontId="87" fillId="0" borderId="62" xfId="0" applyFont="1" applyFill="1" applyBorder="1" applyAlignment="1">
      <alignment horizontal="center" vertical="top" wrapText="1"/>
    </xf>
    <xf numFmtId="0" fontId="87" fillId="0" borderId="54" xfId="0" applyFont="1" applyFill="1" applyBorder="1" applyAlignment="1">
      <alignment horizontal="center" vertical="top" wrapText="1"/>
    </xf>
    <xf numFmtId="0" fontId="87" fillId="0" borderId="63" xfId="0" applyFont="1" applyFill="1" applyBorder="1" applyAlignment="1">
      <alignment horizontal="center" vertical="top" wrapText="1"/>
    </xf>
    <xf numFmtId="0" fontId="93" fillId="33" borderId="60" xfId="0" applyFont="1" applyFill="1" applyBorder="1" applyAlignment="1">
      <alignment horizontal="center" vertical="top" wrapText="1"/>
    </xf>
    <xf numFmtId="0" fontId="87" fillId="0" borderId="19" xfId="62" applyFont="1" applyBorder="1" applyAlignment="1">
      <alignment horizontal="center" vertical="top" wrapText="1"/>
      <protection/>
    </xf>
    <xf numFmtId="2" fontId="87" fillId="0" borderId="17" xfId="42" applyNumberFormat="1" applyFont="1" applyFill="1" applyBorder="1" applyAlignment="1">
      <alignment horizontal="center" vertical="top"/>
    </xf>
    <xf numFmtId="180" fontId="87" fillId="0" borderId="56" xfId="0" applyNumberFormat="1" applyFont="1" applyFill="1" applyBorder="1" applyAlignment="1">
      <alignment horizontal="center" vertical="top" wrapText="1"/>
    </xf>
    <xf numFmtId="0" fontId="87" fillId="0" borderId="58" xfId="0" applyFont="1" applyFill="1" applyBorder="1" applyAlignment="1">
      <alignment horizontal="center" vertical="top" wrapText="1"/>
    </xf>
    <xf numFmtId="0" fontId="88" fillId="32" borderId="64" xfId="0" applyFont="1" applyFill="1" applyBorder="1" applyAlignment="1">
      <alignment horizontal="center" vertical="top" wrapText="1"/>
    </xf>
    <xf numFmtId="0" fontId="88" fillId="32" borderId="57" xfId="0" applyFont="1" applyFill="1" applyBorder="1" applyAlignment="1">
      <alignment horizontal="center" vertical="top" wrapText="1"/>
    </xf>
    <xf numFmtId="0" fontId="87" fillId="0" borderId="53" xfId="0" applyFont="1" applyFill="1" applyBorder="1" applyAlignment="1">
      <alignment horizontal="center" vertical="top" wrapText="1"/>
    </xf>
    <xf numFmtId="0" fontId="10" fillId="9" borderId="12" xfId="70" applyNumberFormat="1" applyFont="1" applyFill="1" applyBorder="1" applyAlignment="1">
      <alignment horizontal="center" vertical="center" wrapText="1"/>
      <protection/>
    </xf>
    <xf numFmtId="0" fontId="90" fillId="0" borderId="10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center" vertical="center" wrapText="1"/>
    </xf>
    <xf numFmtId="0" fontId="87" fillId="35" borderId="29" xfId="0" applyFont="1" applyFill="1" applyBorder="1" applyAlignment="1">
      <alignment horizontal="center" vertical="top" wrapText="1"/>
    </xf>
    <xf numFmtId="2" fontId="93" fillId="8" borderId="21" xfId="0" applyNumberFormat="1" applyFont="1" applyFill="1" applyBorder="1" applyAlignment="1">
      <alignment horizontal="center" vertical="top" wrapText="1"/>
    </xf>
    <xf numFmtId="0" fontId="5" fillId="35" borderId="65" xfId="62" applyFont="1" applyFill="1" applyBorder="1" applyAlignment="1">
      <alignment horizontal="center" vertical="top"/>
      <protection/>
    </xf>
    <xf numFmtId="0" fontId="5" fillId="0" borderId="65" xfId="62" applyFont="1" applyBorder="1" applyAlignment="1">
      <alignment horizontal="left" vertical="top" wrapText="1"/>
      <protection/>
    </xf>
    <xf numFmtId="0" fontId="5" fillId="0" borderId="66" xfId="62" applyFont="1" applyBorder="1" applyAlignment="1">
      <alignment horizontal="center" vertical="top" wrapText="1"/>
      <protection/>
    </xf>
    <xf numFmtId="0" fontId="87" fillId="0" borderId="51" xfId="0" applyFont="1" applyBorder="1" applyAlignment="1">
      <alignment horizontal="center" vertical="top" wrapText="1"/>
    </xf>
    <xf numFmtId="0" fontId="96" fillId="0" borderId="60" xfId="42" applyNumberFormat="1" applyFont="1" applyFill="1" applyBorder="1" applyAlignment="1">
      <alignment horizontal="center" vertical="top"/>
    </xf>
    <xf numFmtId="0" fontId="87" fillId="0" borderId="67" xfId="0" applyFont="1" applyFill="1" applyBorder="1" applyAlignment="1">
      <alignment horizontal="left" vertical="top" wrapText="1"/>
    </xf>
    <xf numFmtId="0" fontId="98" fillId="0" borderId="65" xfId="0" applyFont="1" applyFill="1" applyBorder="1" applyAlignment="1">
      <alignment horizontal="center" vertical="top" wrapText="1"/>
    </xf>
    <xf numFmtId="0" fontId="87" fillId="0" borderId="65" xfId="0" applyFont="1" applyFill="1" applyBorder="1" applyAlignment="1">
      <alignment horizontal="center" vertical="top" wrapText="1"/>
    </xf>
    <xf numFmtId="0" fontId="88" fillId="32" borderId="0" xfId="0" applyFont="1" applyFill="1" applyAlignment="1">
      <alignment horizontal="center" vertical="top" wrapText="1"/>
    </xf>
    <xf numFmtId="0" fontId="87" fillId="0" borderId="0" xfId="0" applyFont="1" applyAlignment="1">
      <alignment vertical="top"/>
    </xf>
    <xf numFmtId="180" fontId="7" fillId="0" borderId="68" xfId="70" applyNumberFormat="1" applyFont="1" applyFill="1" applyBorder="1" applyAlignment="1">
      <alignment horizontal="center" vertical="top"/>
      <protection/>
    </xf>
    <xf numFmtId="0" fontId="87" fillId="35" borderId="45" xfId="0" applyFont="1" applyFill="1" applyBorder="1" applyAlignment="1">
      <alignment horizontal="center" vertical="top" wrapText="1"/>
    </xf>
    <xf numFmtId="0" fontId="87" fillId="35" borderId="16" xfId="0" applyFont="1" applyFill="1" applyBorder="1" applyAlignment="1">
      <alignment horizontal="center" vertical="top" wrapText="1"/>
    </xf>
    <xf numFmtId="0" fontId="87" fillId="35" borderId="18" xfId="0" applyFont="1" applyFill="1" applyBorder="1" applyAlignment="1">
      <alignment horizontal="center" vertical="top" wrapText="1"/>
    </xf>
    <xf numFmtId="0" fontId="87" fillId="35" borderId="17" xfId="0" applyFont="1" applyFill="1" applyBorder="1" applyAlignment="1">
      <alignment horizontal="center" vertical="top" wrapText="1"/>
    </xf>
    <xf numFmtId="0" fontId="87" fillId="35" borderId="19" xfId="0" applyFont="1" applyFill="1" applyBorder="1" applyAlignment="1">
      <alignment horizontal="center" vertical="top" wrapText="1"/>
    </xf>
    <xf numFmtId="0" fontId="92" fillId="0" borderId="0" xfId="0" applyFont="1" applyAlignment="1">
      <alignment horizontal="left" vertical="center" wrapText="1"/>
    </xf>
    <xf numFmtId="0" fontId="99" fillId="33" borderId="10" xfId="0" applyFont="1" applyFill="1" applyBorder="1" applyAlignment="1">
      <alignment horizontal="center" vertical="top" wrapText="1"/>
    </xf>
    <xf numFmtId="0" fontId="99" fillId="33" borderId="12" xfId="0" applyFont="1" applyFill="1" applyBorder="1" applyAlignment="1">
      <alignment horizontal="center" vertical="top" wrapText="1"/>
    </xf>
    <xf numFmtId="0" fontId="99" fillId="33" borderId="21" xfId="0" applyFont="1" applyFill="1" applyBorder="1" applyAlignment="1">
      <alignment horizontal="center" vertical="top" wrapText="1"/>
    </xf>
    <xf numFmtId="2" fontId="99" fillId="33" borderId="10" xfId="0" applyNumberFormat="1" applyFont="1" applyFill="1" applyBorder="1" applyAlignment="1">
      <alignment horizontal="center" vertical="top" wrapText="1"/>
    </xf>
    <xf numFmtId="180" fontId="99" fillId="33" borderId="10" xfId="0" applyNumberFormat="1" applyFont="1" applyFill="1" applyBorder="1" applyAlignment="1">
      <alignment horizontal="center" vertical="top" wrapText="1"/>
    </xf>
    <xf numFmtId="180" fontId="87" fillId="0" borderId="29" xfId="0" applyNumberFormat="1" applyFont="1" applyFill="1" applyBorder="1" applyAlignment="1">
      <alignment horizontal="center" vertical="top" wrapText="1"/>
    </xf>
    <xf numFmtId="0" fontId="87" fillId="0" borderId="51" xfId="42" applyNumberFormat="1" applyFont="1" applyFill="1" applyBorder="1" applyAlignment="1">
      <alignment horizontal="center" vertical="top"/>
    </xf>
    <xf numFmtId="180" fontId="87" fillId="0" borderId="51" xfId="0" applyNumberFormat="1" applyFont="1" applyFill="1" applyBorder="1" applyAlignment="1">
      <alignment horizontal="center" vertical="top" wrapText="1"/>
    </xf>
    <xf numFmtId="0" fontId="87" fillId="0" borderId="16" xfId="42" applyNumberFormat="1" applyFont="1" applyFill="1" applyBorder="1" applyAlignment="1">
      <alignment horizontal="center" vertical="top"/>
    </xf>
    <xf numFmtId="2" fontId="87" fillId="0" borderId="29" xfId="42" applyNumberFormat="1" applyFont="1" applyFill="1" applyBorder="1" applyAlignment="1">
      <alignment horizontal="center" vertical="top"/>
    </xf>
    <xf numFmtId="2" fontId="87" fillId="0" borderId="23" xfId="0" applyNumberFormat="1" applyFont="1" applyFill="1" applyBorder="1" applyAlignment="1">
      <alignment horizontal="center" vertical="top" wrapText="1"/>
    </xf>
    <xf numFmtId="180" fontId="87" fillId="0" borderId="23" xfId="0" applyNumberFormat="1" applyFont="1" applyFill="1" applyBorder="1" applyAlignment="1">
      <alignment horizontal="center" vertical="top" wrapText="1"/>
    </xf>
    <xf numFmtId="2" fontId="87" fillId="0" borderId="23" xfId="42" applyNumberFormat="1" applyFont="1" applyFill="1" applyBorder="1" applyAlignment="1">
      <alignment horizontal="center" vertical="top"/>
    </xf>
    <xf numFmtId="180" fontId="87" fillId="0" borderId="47" xfId="0" applyNumberFormat="1" applyFont="1" applyFill="1" applyBorder="1" applyAlignment="1">
      <alignment horizontal="center" vertical="top" wrapText="1"/>
    </xf>
    <xf numFmtId="0" fontId="87" fillId="0" borderId="18" xfId="62" applyFont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2" fontId="5" fillId="0" borderId="50" xfId="0" applyNumberFormat="1" applyFont="1" applyFill="1" applyBorder="1" applyAlignment="1">
      <alignment horizontal="center" vertical="top" wrapText="1"/>
    </xf>
    <xf numFmtId="180" fontId="5" fillId="0" borderId="53" xfId="0" applyNumberFormat="1" applyFont="1" applyFill="1" applyBorder="1" applyAlignment="1">
      <alignment horizontal="center" vertical="top" wrapText="1"/>
    </xf>
    <xf numFmtId="0" fontId="99" fillId="36" borderId="12" xfId="0" applyFont="1" applyFill="1" applyBorder="1" applyAlignment="1">
      <alignment horizontal="center" vertical="top" wrapText="1"/>
    </xf>
    <xf numFmtId="0" fontId="99" fillId="36" borderId="10" xfId="0" applyFont="1" applyFill="1" applyBorder="1" applyAlignment="1">
      <alignment horizontal="center" vertical="top" wrapText="1"/>
    </xf>
    <xf numFmtId="0" fontId="99" fillId="36" borderId="21" xfId="0" applyFont="1" applyFill="1" applyBorder="1" applyAlignment="1">
      <alignment horizontal="center" vertical="top" wrapText="1"/>
    </xf>
    <xf numFmtId="2" fontId="99" fillId="36" borderId="10" xfId="0" applyNumberFormat="1" applyFont="1" applyFill="1" applyBorder="1" applyAlignment="1">
      <alignment horizontal="center" vertical="top" wrapText="1"/>
    </xf>
    <xf numFmtId="180" fontId="99" fillId="36" borderId="22" xfId="0" applyNumberFormat="1" applyFont="1" applyFill="1" applyBorder="1" applyAlignment="1">
      <alignment horizontal="center" vertical="top" wrapText="1"/>
    </xf>
    <xf numFmtId="0" fontId="99" fillId="36" borderId="11" xfId="0" applyFont="1" applyFill="1" applyBorder="1" applyAlignment="1">
      <alignment horizontal="center" vertical="top" wrapText="1"/>
    </xf>
    <xf numFmtId="0" fontId="93" fillId="36" borderId="24" xfId="0" applyFont="1" applyFill="1" applyBorder="1" applyAlignment="1">
      <alignment horizontal="center" vertical="top" wrapText="1"/>
    </xf>
    <xf numFmtId="180" fontId="99" fillId="36" borderId="10" xfId="0" applyNumberFormat="1" applyFont="1" applyFill="1" applyBorder="1" applyAlignment="1">
      <alignment horizontal="center" vertical="top" wrapText="1"/>
    </xf>
    <xf numFmtId="0" fontId="87" fillId="0" borderId="65" xfId="0" applyFont="1" applyBorder="1" applyAlignment="1">
      <alignment horizontal="center" vertical="top" wrapText="1"/>
    </xf>
    <xf numFmtId="0" fontId="87" fillId="0" borderId="66" xfId="0" applyFont="1" applyBorder="1" applyAlignment="1">
      <alignment horizontal="center" vertical="top" wrapText="1"/>
    </xf>
    <xf numFmtId="2" fontId="96" fillId="0" borderId="65" xfId="42" applyNumberFormat="1" applyFont="1" applyBorder="1" applyAlignment="1">
      <alignment horizontal="center" vertical="top"/>
    </xf>
    <xf numFmtId="180" fontId="96" fillId="0" borderId="63" xfId="0" applyNumberFormat="1" applyFont="1" applyBorder="1" applyAlignment="1">
      <alignment horizontal="center" vertical="top" wrapText="1"/>
    </xf>
    <xf numFmtId="0" fontId="5" fillId="0" borderId="29" xfId="62" applyFont="1" applyFill="1" applyBorder="1" applyAlignment="1">
      <alignment horizontal="left" vertical="top" wrapText="1"/>
      <protection/>
    </xf>
    <xf numFmtId="0" fontId="5" fillId="0" borderId="45" xfId="62" applyFont="1" applyFill="1" applyBorder="1" applyAlignment="1">
      <alignment horizontal="center" vertical="top" wrapText="1"/>
      <protection/>
    </xf>
    <xf numFmtId="2" fontId="96" fillId="0" borderId="29" xfId="0" applyNumberFormat="1" applyFont="1" applyFill="1" applyBorder="1" applyAlignment="1">
      <alignment horizontal="right" vertical="top" wrapText="1"/>
    </xf>
    <xf numFmtId="180" fontId="96" fillId="0" borderId="54" xfId="0" applyNumberFormat="1" applyFont="1" applyFill="1" applyBorder="1" applyAlignment="1">
      <alignment horizontal="right" vertical="top" wrapText="1"/>
    </xf>
    <xf numFmtId="0" fontId="88" fillId="32" borderId="24" xfId="0" applyFont="1" applyFill="1" applyBorder="1" applyAlignment="1">
      <alignment horizontal="center" vertical="top" wrapText="1"/>
    </xf>
    <xf numFmtId="0" fontId="95" fillId="34" borderId="69" xfId="0" applyFont="1" applyFill="1" applyBorder="1" applyAlignment="1">
      <alignment horizontal="center" vertical="top" wrapText="1"/>
    </xf>
    <xf numFmtId="1" fontId="7" fillId="35" borderId="70" xfId="45" applyNumberFormat="1" applyFont="1" applyFill="1" applyBorder="1" applyAlignment="1">
      <alignment horizontal="center" vertical="top"/>
    </xf>
    <xf numFmtId="2" fontId="7" fillId="35" borderId="70" xfId="44" applyNumberFormat="1" applyFont="1" applyFill="1" applyBorder="1" applyAlignment="1">
      <alignment horizontal="center" vertical="top"/>
    </xf>
    <xf numFmtId="2" fontId="7" fillId="35" borderId="70" xfId="45" applyNumberFormat="1" applyFont="1" applyFill="1" applyBorder="1" applyAlignment="1">
      <alignment horizontal="center" vertical="top"/>
    </xf>
    <xf numFmtId="2" fontId="7" fillId="35" borderId="71" xfId="70" applyNumberFormat="1" applyFont="1" applyFill="1" applyBorder="1" applyAlignment="1">
      <alignment horizontal="center" vertical="top"/>
      <protection/>
    </xf>
    <xf numFmtId="180" fontId="7" fillId="35" borderId="72" xfId="70" applyNumberFormat="1" applyFont="1" applyFill="1" applyBorder="1" applyAlignment="1">
      <alignment horizontal="center" vertical="top"/>
      <protection/>
    </xf>
    <xf numFmtId="2" fontId="94" fillId="35" borderId="71" xfId="70" applyNumberFormat="1" applyFont="1" applyFill="1" applyBorder="1" applyAlignment="1">
      <alignment horizontal="center" vertical="top"/>
      <protection/>
    </xf>
    <xf numFmtId="1" fontId="7" fillId="0" borderId="26" xfId="45" applyNumberFormat="1" applyFont="1" applyFill="1" applyBorder="1" applyAlignment="1">
      <alignment horizontal="center" vertical="top"/>
    </xf>
    <xf numFmtId="2" fontId="7" fillId="0" borderId="26" xfId="44" applyNumberFormat="1" applyFont="1" applyFill="1" applyBorder="1" applyAlignment="1">
      <alignment horizontal="center" vertical="top"/>
    </xf>
    <xf numFmtId="2" fontId="7" fillId="0" borderId="26" xfId="45" applyNumberFormat="1" applyFont="1" applyFill="1" applyBorder="1" applyAlignment="1">
      <alignment horizontal="center" vertical="top"/>
    </xf>
    <xf numFmtId="2" fontId="7" fillId="0" borderId="27" xfId="70" applyNumberFormat="1" applyFont="1" applyFill="1" applyBorder="1" applyAlignment="1">
      <alignment horizontal="center" vertical="top"/>
      <protection/>
    </xf>
    <xf numFmtId="180" fontId="7" fillId="0" borderId="28" xfId="70" applyNumberFormat="1" applyFont="1" applyFill="1" applyBorder="1" applyAlignment="1">
      <alignment horizontal="center" vertical="top"/>
      <protection/>
    </xf>
    <xf numFmtId="2" fontId="94" fillId="0" borderId="27" xfId="70" applyNumberFormat="1" applyFont="1" applyFill="1" applyBorder="1" applyAlignment="1">
      <alignment horizontal="center" vertical="top"/>
      <protection/>
    </xf>
    <xf numFmtId="1" fontId="7" fillId="0" borderId="70" xfId="45" applyNumberFormat="1" applyFont="1" applyFill="1" applyBorder="1" applyAlignment="1">
      <alignment horizontal="center" vertical="top"/>
    </xf>
    <xf numFmtId="2" fontId="7" fillId="0" borderId="70" xfId="44" applyNumberFormat="1" applyFont="1" applyFill="1" applyBorder="1" applyAlignment="1">
      <alignment horizontal="center" vertical="top"/>
    </xf>
    <xf numFmtId="2" fontId="7" fillId="0" borderId="70" xfId="45" applyNumberFormat="1" applyFont="1" applyFill="1" applyBorder="1" applyAlignment="1">
      <alignment horizontal="center" vertical="top"/>
    </xf>
    <xf numFmtId="2" fontId="7" fillId="0" borderId="71" xfId="70" applyNumberFormat="1" applyFont="1" applyFill="1" applyBorder="1" applyAlignment="1">
      <alignment horizontal="center" vertical="top"/>
      <protection/>
    </xf>
    <xf numFmtId="180" fontId="7" fillId="0" borderId="72" xfId="70" applyNumberFormat="1" applyFont="1" applyFill="1" applyBorder="1" applyAlignment="1">
      <alignment horizontal="center" vertical="top"/>
      <protection/>
    </xf>
    <xf numFmtId="2" fontId="94" fillId="0" borderId="71" xfId="70" applyNumberFormat="1" applyFont="1" applyFill="1" applyBorder="1" applyAlignment="1">
      <alignment horizontal="center" vertical="top"/>
      <protection/>
    </xf>
    <xf numFmtId="1" fontId="7" fillId="0" borderId="73" xfId="45" applyNumberFormat="1" applyFont="1" applyFill="1" applyBorder="1" applyAlignment="1">
      <alignment horizontal="center" vertical="top"/>
    </xf>
    <xf numFmtId="1" fontId="7" fillId="35" borderId="73" xfId="45" applyNumberFormat="1" applyFont="1" applyFill="1" applyBorder="1" applyAlignment="1">
      <alignment horizontal="center" vertical="top"/>
    </xf>
    <xf numFmtId="2" fontId="7" fillId="0" borderId="73" xfId="45" applyNumberFormat="1" applyFont="1" applyFill="1" applyBorder="1" applyAlignment="1">
      <alignment horizontal="center" vertical="top"/>
    </xf>
    <xf numFmtId="2" fontId="7" fillId="0" borderId="74" xfId="70" applyNumberFormat="1" applyFont="1" applyFill="1" applyBorder="1" applyAlignment="1">
      <alignment horizontal="center" vertical="top"/>
      <protection/>
    </xf>
    <xf numFmtId="180" fontId="7" fillId="0" borderId="75" xfId="70" applyNumberFormat="1" applyFont="1" applyFill="1" applyBorder="1" applyAlignment="1">
      <alignment horizontal="center" vertical="top"/>
      <protection/>
    </xf>
    <xf numFmtId="2" fontId="94" fillId="0" borderId="74" xfId="70" applyNumberFormat="1" applyFont="1" applyFill="1" applyBorder="1" applyAlignment="1">
      <alignment horizontal="center" vertical="top"/>
      <protection/>
    </xf>
    <xf numFmtId="0" fontId="90" fillId="0" borderId="0" xfId="0" applyFont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16" xfId="0" applyFont="1" applyBorder="1" applyAlignment="1">
      <alignment horizontal="center" vertical="top" wrapText="1"/>
    </xf>
    <xf numFmtId="0" fontId="99" fillId="0" borderId="16" xfId="0" applyFont="1" applyFill="1" applyBorder="1" applyAlignment="1">
      <alignment horizontal="center" vertical="top" wrapText="1"/>
    </xf>
    <xf numFmtId="0" fontId="99" fillId="0" borderId="17" xfId="0" applyFont="1" applyBorder="1" applyAlignment="1">
      <alignment horizontal="center" vertical="top" wrapText="1"/>
    </xf>
    <xf numFmtId="1" fontId="93" fillId="0" borderId="76" xfId="45" applyNumberFormat="1" applyFont="1" applyFill="1" applyBorder="1" applyAlignment="1">
      <alignment horizontal="center" vertical="center"/>
    </xf>
    <xf numFmtId="2" fontId="93" fillId="0" borderId="76" xfId="44" applyNumberFormat="1" applyFont="1" applyFill="1" applyBorder="1" applyAlignment="1">
      <alignment horizontal="center" vertical="center"/>
    </xf>
    <xf numFmtId="2" fontId="93" fillId="0" borderId="76" xfId="45" applyNumberFormat="1" applyFont="1" applyFill="1" applyBorder="1" applyAlignment="1">
      <alignment horizontal="center" vertical="center"/>
    </xf>
    <xf numFmtId="2" fontId="93" fillId="0" borderId="77" xfId="70" applyNumberFormat="1" applyFont="1" applyFill="1" applyBorder="1" applyAlignment="1">
      <alignment horizontal="center" vertical="center"/>
      <protection/>
    </xf>
    <xf numFmtId="2" fontId="93" fillId="0" borderId="78" xfId="70" applyNumberFormat="1" applyFont="1" applyFill="1" applyBorder="1" applyAlignment="1">
      <alignment horizontal="center" vertical="center"/>
      <protection/>
    </xf>
    <xf numFmtId="2" fontId="93" fillId="0" borderId="79" xfId="70" applyNumberFormat="1" applyFont="1" applyFill="1" applyBorder="1" applyAlignment="1">
      <alignment horizontal="center" vertical="top"/>
      <protection/>
    </xf>
    <xf numFmtId="1" fontId="93" fillId="0" borderId="80" xfId="45" applyNumberFormat="1" applyFont="1" applyFill="1" applyBorder="1" applyAlignment="1">
      <alignment horizontal="center" vertical="center"/>
    </xf>
    <xf numFmtId="2" fontId="93" fillId="0" borderId="80" xfId="44" applyNumberFormat="1" applyFont="1" applyFill="1" applyBorder="1" applyAlignment="1">
      <alignment horizontal="center" vertical="center"/>
    </xf>
    <xf numFmtId="2" fontId="93" fillId="0" borderId="80" xfId="45" applyNumberFormat="1" applyFont="1" applyFill="1" applyBorder="1" applyAlignment="1">
      <alignment horizontal="center" vertical="center"/>
    </xf>
    <xf numFmtId="2" fontId="93" fillId="0" borderId="81" xfId="70" applyNumberFormat="1" applyFont="1" applyFill="1" applyBorder="1" applyAlignment="1">
      <alignment horizontal="center" vertical="center"/>
      <protection/>
    </xf>
    <xf numFmtId="2" fontId="93" fillId="0" borderId="82" xfId="70" applyNumberFormat="1" applyFont="1" applyFill="1" applyBorder="1" applyAlignment="1">
      <alignment horizontal="center" vertical="center"/>
      <protection/>
    </xf>
    <xf numFmtId="2" fontId="93" fillId="0" borderId="83" xfId="70" applyNumberFormat="1" applyFont="1" applyFill="1" applyBorder="1" applyAlignment="1">
      <alignment horizontal="center" vertical="top"/>
      <protection/>
    </xf>
    <xf numFmtId="0" fontId="88" fillId="15" borderId="0" xfId="0" applyFont="1" applyFill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2" fontId="87" fillId="0" borderId="29" xfId="0" applyNumberFormat="1" applyFont="1" applyBorder="1" applyAlignment="1">
      <alignment horizontal="center" vertical="top" wrapText="1"/>
    </xf>
    <xf numFmtId="180" fontId="87" fillId="0" borderId="29" xfId="0" applyNumberFormat="1" applyFont="1" applyBorder="1" applyAlignment="1">
      <alignment horizontal="center" vertical="top" wrapText="1"/>
    </xf>
    <xf numFmtId="180" fontId="87" fillId="0" borderId="51" xfId="0" applyNumberFormat="1" applyFont="1" applyBorder="1" applyAlignment="1">
      <alignment horizontal="center" vertical="top" wrapText="1"/>
    </xf>
    <xf numFmtId="180" fontId="87" fillId="0" borderId="53" xfId="0" applyNumberFormat="1" applyFont="1" applyBorder="1" applyAlignment="1">
      <alignment horizontal="center" vertical="top" wrapText="1"/>
    </xf>
    <xf numFmtId="2" fontId="87" fillId="0" borderId="23" xfId="0" applyNumberFormat="1" applyFont="1" applyBorder="1" applyAlignment="1">
      <alignment horizontal="center" vertical="top" wrapText="1"/>
    </xf>
    <xf numFmtId="180" fontId="87" fillId="0" borderId="23" xfId="0" applyNumberFormat="1" applyFont="1" applyBorder="1" applyAlignment="1">
      <alignment horizontal="center" vertical="top" wrapText="1"/>
    </xf>
    <xf numFmtId="180" fontId="87" fillId="0" borderId="47" xfId="0" applyNumberFormat="1" applyFont="1" applyBorder="1" applyAlignment="1">
      <alignment horizontal="center" vertical="top" wrapText="1"/>
    </xf>
    <xf numFmtId="2" fontId="87" fillId="0" borderId="17" xfId="0" applyNumberFormat="1" applyFont="1" applyBorder="1" applyAlignment="1">
      <alignment horizontal="center" vertical="top" wrapText="1"/>
    </xf>
    <xf numFmtId="180" fontId="87" fillId="0" borderId="17" xfId="0" applyNumberFormat="1" applyFont="1" applyBorder="1" applyAlignment="1">
      <alignment horizontal="center" vertical="top" wrapText="1"/>
    </xf>
    <xf numFmtId="0" fontId="87" fillId="0" borderId="17" xfId="42" applyNumberFormat="1" applyFont="1" applyFill="1" applyBorder="1" applyAlignment="1">
      <alignment horizontal="center" vertical="top"/>
    </xf>
    <xf numFmtId="0" fontId="88" fillId="9" borderId="57" xfId="0" applyFont="1" applyFill="1" applyBorder="1" applyAlignment="1">
      <alignment horizontal="center" vertical="top" wrapText="1"/>
    </xf>
    <xf numFmtId="180" fontId="87" fillId="0" borderId="16" xfId="0" applyNumberFormat="1" applyFont="1" applyBorder="1" applyAlignment="1">
      <alignment horizontal="center" vertical="top" wrapText="1"/>
    </xf>
    <xf numFmtId="0" fontId="99" fillId="34" borderId="50" xfId="0" applyFont="1" applyFill="1" applyBorder="1" applyAlignment="1">
      <alignment horizontal="center" vertical="top" wrapText="1"/>
    </xf>
    <xf numFmtId="0" fontId="101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88" fillId="0" borderId="0" xfId="0" applyFont="1" applyAlignment="1">
      <alignment horizontal="left" vertical="center" wrapText="1"/>
    </xf>
    <xf numFmtId="0" fontId="90" fillId="0" borderId="0" xfId="0" applyFont="1" applyAlignment="1">
      <alignment horizontal="center" vertical="center" wrapText="1"/>
    </xf>
    <xf numFmtId="0" fontId="103" fillId="0" borderId="46" xfId="59" applyFont="1" applyBorder="1" applyAlignment="1">
      <alignment horizontal="center" vertical="top" wrapText="1"/>
      <protection/>
    </xf>
    <xf numFmtId="0" fontId="90" fillId="0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top" wrapText="1"/>
    </xf>
    <xf numFmtId="0" fontId="9" fillId="8" borderId="10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04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vertical="center" wrapText="1"/>
    </xf>
    <xf numFmtId="0" fontId="9" fillId="0" borderId="0" xfId="70" applyFont="1" applyBorder="1" applyAlignment="1">
      <alignment horizontal="center"/>
      <protection/>
    </xf>
    <xf numFmtId="0" fontId="10" fillId="36" borderId="24" xfId="70" applyFont="1" applyFill="1" applyBorder="1" applyAlignment="1">
      <alignment horizontal="center" vertical="center" wrapText="1"/>
      <protection/>
    </xf>
    <xf numFmtId="0" fontId="10" fillId="36" borderId="48" xfId="70" applyFont="1" applyFill="1" applyBorder="1" applyAlignment="1">
      <alignment horizontal="center" vertical="center" wrapText="1"/>
      <protection/>
    </xf>
    <xf numFmtId="0" fontId="10" fillId="36" borderId="60" xfId="70" applyFont="1" applyFill="1" applyBorder="1" applyAlignment="1">
      <alignment horizontal="center" vertical="center" wrapText="1"/>
      <protection/>
    </xf>
    <xf numFmtId="0" fontId="10" fillId="36" borderId="25" xfId="70" applyFont="1" applyFill="1" applyBorder="1" applyAlignment="1">
      <alignment horizontal="center" vertical="center" wrapText="1"/>
      <protection/>
    </xf>
    <xf numFmtId="0" fontId="10" fillId="36" borderId="68" xfId="70" applyFont="1" applyFill="1" applyBorder="1" applyAlignment="1">
      <alignment horizontal="center" vertical="center" wrapText="1"/>
      <protection/>
    </xf>
    <xf numFmtId="0" fontId="10" fillId="36" borderId="66" xfId="70" applyFont="1" applyFill="1" applyBorder="1" applyAlignment="1">
      <alignment horizontal="center" vertical="center" wrapText="1"/>
      <protection/>
    </xf>
    <xf numFmtId="0" fontId="4" fillId="9" borderId="10" xfId="70" applyFont="1" applyFill="1" applyBorder="1" applyAlignment="1">
      <alignment horizontal="center" vertical="center"/>
      <protection/>
    </xf>
    <xf numFmtId="0" fontId="10" fillId="34" borderId="12" xfId="70" applyNumberFormat="1" applyFont="1" applyFill="1" applyBorder="1" applyAlignment="1">
      <alignment horizontal="center" vertical="center" wrapText="1"/>
      <protection/>
    </xf>
    <xf numFmtId="0" fontId="10" fillId="34" borderId="84" xfId="70" applyNumberFormat="1" applyFont="1" applyFill="1" applyBorder="1" applyAlignment="1">
      <alignment horizontal="center" vertical="center" wrapText="1"/>
      <protection/>
    </xf>
    <xf numFmtId="0" fontId="6" fillId="32" borderId="12" xfId="70" applyNumberFormat="1" applyFont="1" applyFill="1" applyBorder="1" applyAlignment="1">
      <alignment horizontal="center" vertical="center" wrapText="1"/>
      <protection/>
    </xf>
    <xf numFmtId="0" fontId="6" fillId="32" borderId="84" xfId="70" applyNumberFormat="1" applyFont="1" applyFill="1" applyBorder="1" applyAlignment="1">
      <alignment horizontal="center" vertical="center" wrapText="1"/>
      <protection/>
    </xf>
    <xf numFmtId="0" fontId="10" fillId="9" borderId="12" xfId="70" applyNumberFormat="1" applyFont="1" applyFill="1" applyBorder="1" applyAlignment="1">
      <alignment horizontal="center" vertical="center" wrapText="1"/>
      <protection/>
    </xf>
    <xf numFmtId="0" fontId="10" fillId="9" borderId="84" xfId="70" applyNumberFormat="1" applyFont="1" applyFill="1" applyBorder="1" applyAlignment="1">
      <alignment horizontal="center" vertical="center" wrapText="1"/>
      <protection/>
    </xf>
    <xf numFmtId="0" fontId="8" fillId="0" borderId="23" xfId="70" applyFont="1" applyFill="1" applyBorder="1" applyAlignment="1">
      <alignment horizontal="center" vertical="center"/>
      <protection/>
    </xf>
    <xf numFmtId="0" fontId="8" fillId="0" borderId="51" xfId="70" applyFont="1" applyFill="1" applyBorder="1" applyAlignment="1">
      <alignment horizontal="center" vertical="center"/>
      <protection/>
    </xf>
    <xf numFmtId="0" fontId="8" fillId="0" borderId="65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25" xfId="70" applyFont="1" applyFill="1" applyBorder="1" applyAlignment="1">
      <alignment horizontal="center" vertical="center"/>
      <protection/>
    </xf>
    <xf numFmtId="0" fontId="4" fillId="0" borderId="66" xfId="70" applyFont="1" applyFill="1" applyBorder="1" applyAlignment="1">
      <alignment horizontal="center" vertical="center"/>
      <protection/>
    </xf>
    <xf numFmtId="0" fontId="11" fillId="0" borderId="0" xfId="70" applyFont="1" applyAlignment="1">
      <alignment horizontal="center"/>
      <protection/>
    </xf>
    <xf numFmtId="0" fontId="105" fillId="0" borderId="0" xfId="70" applyFont="1" applyBorder="1" applyAlignment="1">
      <alignment horizontal="center" vertical="center"/>
      <protection/>
    </xf>
    <xf numFmtId="0" fontId="8" fillId="0" borderId="0" xfId="70" applyFont="1" applyFill="1" applyBorder="1" applyAlignment="1">
      <alignment horizontal="left" vertical="center" indent="4"/>
      <protection/>
    </xf>
    <xf numFmtId="0" fontId="4" fillId="0" borderId="0" xfId="70" applyFont="1" applyBorder="1" applyAlignment="1">
      <alignment horizontal="center" vertical="center"/>
      <protection/>
    </xf>
    <xf numFmtId="0" fontId="106" fillId="9" borderId="24" xfId="70" applyFont="1" applyFill="1" applyBorder="1" applyAlignment="1">
      <alignment horizontal="center" vertical="top" wrapText="1"/>
      <protection/>
    </xf>
    <xf numFmtId="0" fontId="106" fillId="9" borderId="48" xfId="70" applyFont="1" applyFill="1" applyBorder="1" applyAlignment="1">
      <alignment horizontal="center" vertical="top" wrapText="1"/>
      <protection/>
    </xf>
    <xf numFmtId="0" fontId="106" fillId="9" borderId="60" xfId="70" applyFont="1" applyFill="1" applyBorder="1" applyAlignment="1">
      <alignment horizontal="center" vertical="top" wrapText="1"/>
      <protection/>
    </xf>
    <xf numFmtId="0" fontId="10" fillId="34" borderId="25" xfId="70" applyFont="1" applyFill="1" applyBorder="1" applyAlignment="1">
      <alignment horizontal="center" vertical="center" wrapText="1"/>
      <protection/>
    </xf>
    <xf numFmtId="0" fontId="10" fillId="34" borderId="85" xfId="70" applyFont="1" applyFill="1" applyBorder="1" applyAlignment="1">
      <alignment horizontal="center" vertical="center" wrapText="1"/>
      <protection/>
    </xf>
    <xf numFmtId="0" fontId="10" fillId="34" borderId="66" xfId="70" applyFont="1" applyFill="1" applyBorder="1" applyAlignment="1">
      <alignment horizontal="center" vertical="center" wrapText="1"/>
      <protection/>
    </xf>
    <xf numFmtId="0" fontId="10" fillId="34" borderId="86" xfId="70" applyFont="1" applyFill="1" applyBorder="1" applyAlignment="1">
      <alignment horizontal="center" vertical="center" wrapText="1"/>
      <protection/>
    </xf>
    <xf numFmtId="0" fontId="10" fillId="32" borderId="25" xfId="70" applyFont="1" applyFill="1" applyBorder="1" applyAlignment="1">
      <alignment horizontal="center" vertical="center" wrapText="1"/>
      <protection/>
    </xf>
    <xf numFmtId="0" fontId="10" fillId="32" borderId="87" xfId="70" applyFont="1" applyFill="1" applyBorder="1" applyAlignment="1">
      <alignment horizontal="center" vertical="center" wrapText="1"/>
      <protection/>
    </xf>
    <xf numFmtId="0" fontId="10" fillId="32" borderId="66" xfId="70" applyFont="1" applyFill="1" applyBorder="1" applyAlignment="1">
      <alignment horizontal="center" vertical="center" wrapText="1"/>
      <protection/>
    </xf>
    <xf numFmtId="0" fontId="10" fillId="32" borderId="67" xfId="70" applyFont="1" applyFill="1" applyBorder="1" applyAlignment="1">
      <alignment horizontal="center" vertical="center" wrapText="1"/>
      <protection/>
    </xf>
    <xf numFmtId="0" fontId="10" fillId="9" borderId="25" xfId="70" applyFont="1" applyFill="1" applyBorder="1" applyAlignment="1">
      <alignment horizontal="center" vertical="center" wrapText="1"/>
      <protection/>
    </xf>
    <xf numFmtId="0" fontId="10" fillId="9" borderId="88" xfId="70" applyFont="1" applyFill="1" applyBorder="1" applyAlignment="1">
      <alignment horizontal="center" vertical="center" wrapText="1"/>
      <protection/>
    </xf>
    <xf numFmtId="0" fontId="10" fillId="9" borderId="66" xfId="70" applyFont="1" applyFill="1" applyBorder="1" applyAlignment="1">
      <alignment horizontal="center" vertical="center" wrapText="1"/>
      <protection/>
    </xf>
    <xf numFmtId="0" fontId="10" fillId="9" borderId="89" xfId="70" applyFont="1" applyFill="1" applyBorder="1" applyAlignment="1">
      <alignment horizontal="center" vertical="center" wrapText="1"/>
      <protection/>
    </xf>
    <xf numFmtId="0" fontId="93" fillId="0" borderId="76" xfId="70" applyFont="1" applyFill="1" applyBorder="1" applyAlignment="1">
      <alignment horizontal="center" vertical="center"/>
      <protection/>
    </xf>
    <xf numFmtId="0" fontId="93" fillId="0" borderId="90" xfId="70" applyFont="1" applyFill="1" applyBorder="1" applyAlignment="1">
      <alignment horizontal="center" vertical="center"/>
      <protection/>
    </xf>
    <xf numFmtId="0" fontId="8" fillId="0" borderId="26" xfId="70" applyFont="1" applyBorder="1" applyAlignment="1">
      <alignment horizontal="left" vertical="top" wrapText="1"/>
      <protection/>
    </xf>
    <xf numFmtId="0" fontId="8" fillId="0" borderId="91" xfId="70" applyFont="1" applyBorder="1" applyAlignment="1">
      <alignment horizontal="left" vertical="top" wrapText="1"/>
      <protection/>
    </xf>
    <xf numFmtId="0" fontId="8" fillId="0" borderId="26" xfId="70" applyFont="1" applyFill="1" applyBorder="1" applyAlignment="1">
      <alignment horizontal="left" vertical="top" wrapText="1"/>
      <protection/>
    </xf>
    <xf numFmtId="0" fontId="8" fillId="0" borderId="91" xfId="70" applyFont="1" applyFill="1" applyBorder="1" applyAlignment="1">
      <alignment horizontal="left" vertical="top" wrapText="1"/>
      <protection/>
    </xf>
    <xf numFmtId="0" fontId="8" fillId="0" borderId="92" xfId="70" applyFont="1" applyFill="1" applyBorder="1" applyAlignment="1">
      <alignment horizontal="left" vertical="top" wrapText="1"/>
      <protection/>
    </xf>
    <xf numFmtId="0" fontId="8" fillId="0" borderId="23" xfId="70" applyFont="1" applyBorder="1" applyAlignment="1">
      <alignment horizontal="left" vertical="top" wrapText="1"/>
      <protection/>
    </xf>
    <xf numFmtId="0" fontId="12" fillId="0" borderId="0" xfId="70" applyFont="1" applyBorder="1" applyAlignment="1">
      <alignment horizontal="center" vertical="center"/>
      <protection/>
    </xf>
    <xf numFmtId="0" fontId="93" fillId="0" borderId="0" xfId="70" applyFont="1" applyBorder="1" applyAlignment="1">
      <alignment horizontal="center" vertical="center"/>
      <protection/>
    </xf>
    <xf numFmtId="0" fontId="9" fillId="0" borderId="0" xfId="70" applyFont="1" applyBorder="1" applyAlignment="1">
      <alignment horizontal="center" vertical="center"/>
      <protection/>
    </xf>
    <xf numFmtId="0" fontId="7" fillId="0" borderId="0" xfId="70" applyFont="1" applyAlignment="1">
      <alignment horizontal="center" vertical="top" wrapText="1"/>
      <protection/>
    </xf>
    <xf numFmtId="0" fontId="9" fillId="36" borderId="25" xfId="70" applyFont="1" applyFill="1" applyBorder="1" applyAlignment="1">
      <alignment horizontal="center" vertical="center" wrapText="1"/>
      <protection/>
    </xf>
    <xf numFmtId="0" fontId="9" fillId="36" borderId="85" xfId="70" applyFont="1" applyFill="1" applyBorder="1" applyAlignment="1">
      <alignment horizontal="center" vertical="center"/>
      <protection/>
    </xf>
    <xf numFmtId="0" fontId="9" fillId="36" borderId="88" xfId="70" applyFont="1" applyFill="1" applyBorder="1" applyAlignment="1">
      <alignment horizontal="center" vertical="center"/>
      <protection/>
    </xf>
    <xf numFmtId="0" fontId="10" fillId="36" borderId="21" xfId="70" applyNumberFormat="1" applyFont="1" applyFill="1" applyBorder="1" applyAlignment="1">
      <alignment horizontal="center" vertical="center" wrapText="1"/>
      <protection/>
    </xf>
    <xf numFmtId="0" fontId="10" fillId="36" borderId="12" xfId="70" applyNumberFormat="1" applyFont="1" applyFill="1" applyBorder="1" applyAlignment="1">
      <alignment horizontal="center" vertical="center" wrapText="1"/>
      <protection/>
    </xf>
    <xf numFmtId="0" fontId="10" fillId="3" borderId="24" xfId="70" applyFont="1" applyFill="1" applyBorder="1" applyAlignment="1">
      <alignment horizontal="center" vertical="center" wrapText="1"/>
      <protection/>
    </xf>
    <xf numFmtId="0" fontId="10" fillId="3" borderId="48" xfId="70" applyFont="1" applyFill="1" applyBorder="1" applyAlignment="1">
      <alignment horizontal="center" vertical="center" wrapText="1"/>
      <protection/>
    </xf>
    <xf numFmtId="0" fontId="10" fillId="3" borderId="60" xfId="70" applyFont="1" applyFill="1" applyBorder="1" applyAlignment="1">
      <alignment horizontal="center" vertical="center" wrapText="1"/>
      <protection/>
    </xf>
    <xf numFmtId="0" fontId="10" fillId="3" borderId="25" xfId="70" applyFont="1" applyFill="1" applyBorder="1" applyAlignment="1">
      <alignment horizontal="center" vertical="center" wrapText="1"/>
      <protection/>
    </xf>
    <xf numFmtId="0" fontId="10" fillId="3" borderId="68" xfId="70" applyFont="1" applyFill="1" applyBorder="1" applyAlignment="1">
      <alignment horizontal="center" vertical="center" wrapText="1"/>
      <protection/>
    </xf>
    <xf numFmtId="0" fontId="10" fillId="3" borderId="66" xfId="70" applyFont="1" applyFill="1" applyBorder="1" applyAlignment="1">
      <alignment horizontal="center" vertical="center" wrapText="1"/>
      <protection/>
    </xf>
    <xf numFmtId="0" fontId="9" fillId="3" borderId="25" xfId="70" applyFont="1" applyFill="1" applyBorder="1" applyAlignment="1">
      <alignment horizontal="center" vertical="center"/>
      <protection/>
    </xf>
    <xf numFmtId="0" fontId="9" fillId="3" borderId="85" xfId="70" applyFont="1" applyFill="1" applyBorder="1" applyAlignment="1">
      <alignment horizontal="center" vertical="center"/>
      <protection/>
    </xf>
    <xf numFmtId="0" fontId="9" fillId="3" borderId="88" xfId="70" applyFont="1" applyFill="1" applyBorder="1" applyAlignment="1">
      <alignment horizontal="center" vertical="center"/>
      <protection/>
    </xf>
    <xf numFmtId="0" fontId="10" fillId="3" borderId="21" xfId="70" applyNumberFormat="1" applyFont="1" applyFill="1" applyBorder="1" applyAlignment="1">
      <alignment horizontal="center" vertical="center" wrapText="1"/>
      <protection/>
    </xf>
    <xf numFmtId="0" fontId="10" fillId="3" borderId="12" xfId="70" applyNumberFormat="1" applyFont="1" applyFill="1" applyBorder="1" applyAlignment="1">
      <alignment horizontal="center" vertical="center" wrapText="1"/>
      <protection/>
    </xf>
    <xf numFmtId="0" fontId="10" fillId="3" borderId="88" xfId="70" applyFont="1" applyFill="1" applyBorder="1" applyAlignment="1">
      <alignment horizontal="center" vertical="center" wrapText="1"/>
      <protection/>
    </xf>
    <xf numFmtId="0" fontId="10" fillId="3" borderId="89" xfId="70" applyFont="1" applyFill="1" applyBorder="1" applyAlignment="1">
      <alignment horizontal="center" vertical="center" wrapText="1"/>
      <protection/>
    </xf>
    <xf numFmtId="0" fontId="4" fillId="3" borderId="10" xfId="70" applyFont="1" applyFill="1" applyBorder="1" applyAlignment="1">
      <alignment horizontal="center" vertical="center"/>
      <protection/>
    </xf>
    <xf numFmtId="0" fontId="8" fillId="0" borderId="26" xfId="70" applyFont="1" applyBorder="1" applyAlignment="1">
      <alignment vertical="top" wrapText="1"/>
      <protection/>
    </xf>
    <xf numFmtId="0" fontId="8" fillId="0" borderId="51" xfId="70" applyFont="1" applyBorder="1" applyAlignment="1">
      <alignment vertical="top" wrapText="1"/>
      <protection/>
    </xf>
    <xf numFmtId="0" fontId="8" fillId="0" borderId="91" xfId="70" applyFont="1" applyBorder="1" applyAlignment="1">
      <alignment vertical="top" wrapText="1"/>
      <protection/>
    </xf>
    <xf numFmtId="0" fontId="8" fillId="0" borderId="23" xfId="70" applyFont="1" applyBorder="1" applyAlignment="1">
      <alignment vertical="top" wrapText="1"/>
      <protection/>
    </xf>
    <xf numFmtId="0" fontId="7" fillId="0" borderId="0" xfId="70" applyFont="1" applyAlignment="1">
      <alignment horizontal="left" vertical="top" wrapText="1" indent="4"/>
      <protection/>
    </xf>
    <xf numFmtId="0" fontId="10" fillId="3" borderId="84" xfId="70" applyNumberFormat="1" applyFont="1" applyFill="1" applyBorder="1" applyAlignment="1">
      <alignment horizontal="center" vertical="center" wrapText="1"/>
      <protection/>
    </xf>
    <xf numFmtId="0" fontId="99" fillId="36" borderId="12" xfId="0" applyFont="1" applyFill="1" applyBorder="1" applyAlignment="1">
      <alignment horizontal="left" vertical="top" wrapText="1"/>
    </xf>
    <xf numFmtId="0" fontId="99" fillId="36" borderId="84" xfId="0" applyFont="1" applyFill="1" applyBorder="1" applyAlignment="1">
      <alignment horizontal="left" vertical="top" wrapText="1"/>
    </xf>
    <xf numFmtId="0" fontId="99" fillId="36" borderId="11" xfId="0" applyFont="1" applyFill="1" applyBorder="1" applyAlignment="1">
      <alignment horizontal="left" vertical="top" wrapText="1"/>
    </xf>
    <xf numFmtId="0" fontId="99" fillId="36" borderId="12" xfId="0" applyFont="1" applyFill="1" applyBorder="1" applyAlignment="1">
      <alignment horizontal="left" vertical="center" wrapText="1"/>
    </xf>
    <xf numFmtId="0" fontId="99" fillId="36" borderId="84" xfId="0" applyFont="1" applyFill="1" applyBorder="1" applyAlignment="1">
      <alignment horizontal="left" vertical="center" wrapText="1"/>
    </xf>
    <xf numFmtId="0" fontId="99" fillId="36" borderId="11" xfId="0" applyFont="1" applyFill="1" applyBorder="1" applyAlignment="1">
      <alignment horizontal="left" vertical="center" wrapText="1"/>
    </xf>
    <xf numFmtId="0" fontId="93" fillId="33" borderId="10" xfId="0" applyFont="1" applyFill="1" applyBorder="1" applyAlignment="1">
      <alignment horizontal="left" vertical="center" wrapText="1"/>
    </xf>
    <xf numFmtId="0" fontId="93" fillId="33" borderId="10" xfId="0" applyFont="1" applyFill="1" applyBorder="1" applyAlignment="1">
      <alignment horizontal="left" vertical="top" wrapText="1"/>
    </xf>
    <xf numFmtId="0" fontId="90" fillId="0" borderId="0" xfId="0" applyFont="1" applyAlignment="1">
      <alignment horizontal="center" vertical="center" wrapText="1"/>
    </xf>
    <xf numFmtId="0" fontId="90" fillId="32" borderId="10" xfId="0" applyFont="1" applyFill="1" applyBorder="1" applyAlignment="1">
      <alignment horizontal="center" vertical="center" wrapText="1"/>
    </xf>
    <xf numFmtId="0" fontId="90" fillId="32" borderId="12" xfId="0" applyFont="1" applyFill="1" applyBorder="1" applyAlignment="1">
      <alignment horizontal="center" vertical="center" wrapText="1"/>
    </xf>
    <xf numFmtId="0" fontId="90" fillId="32" borderId="21" xfId="0" applyFont="1" applyFill="1" applyBorder="1" applyAlignment="1">
      <alignment horizontal="center" vertical="center" wrapText="1"/>
    </xf>
    <xf numFmtId="0" fontId="90" fillId="32" borderId="22" xfId="0" applyFont="1" applyFill="1" applyBorder="1" applyAlignment="1">
      <alignment horizontal="center" vertical="center" wrapText="1"/>
    </xf>
    <xf numFmtId="0" fontId="90" fillId="32" borderId="11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left" vertical="center" wrapText="1"/>
    </xf>
    <xf numFmtId="0" fontId="101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90" fillId="0" borderId="21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left" vertical="top" wrapText="1"/>
    </xf>
    <xf numFmtId="0" fontId="99" fillId="33" borderId="10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 vertical="top" wrapText="1"/>
    </xf>
    <xf numFmtId="0" fontId="107" fillId="0" borderId="0" xfId="63" applyFont="1" applyAlignment="1">
      <alignment horizontal="center" vertical="center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99" fillId="8" borderId="12" xfId="0" applyFont="1" applyFill="1" applyBorder="1" applyAlignment="1">
      <alignment horizontal="left" vertical="top" wrapText="1"/>
    </xf>
    <xf numFmtId="0" fontId="99" fillId="8" borderId="84" xfId="0" applyFont="1" applyFill="1" applyBorder="1" applyAlignment="1">
      <alignment horizontal="left" vertical="top" wrapText="1"/>
    </xf>
    <xf numFmtId="0" fontId="99" fillId="8" borderId="11" xfId="0" applyFont="1" applyFill="1" applyBorder="1" applyAlignment="1">
      <alignment horizontal="left" vertical="top" wrapText="1"/>
    </xf>
    <xf numFmtId="0" fontId="99" fillId="36" borderId="10" xfId="0" applyFont="1" applyFill="1" applyBorder="1" applyAlignment="1">
      <alignment horizontal="left" vertical="top" wrapText="1"/>
    </xf>
    <xf numFmtId="0" fontId="99" fillId="36" borderId="10" xfId="0" applyFont="1" applyFill="1" applyBorder="1" applyAlignment="1">
      <alignment horizontal="left" vertical="center" wrapText="1"/>
    </xf>
    <xf numFmtId="0" fontId="88" fillId="0" borderId="23" xfId="0" applyFont="1" applyFill="1" applyBorder="1" applyAlignment="1">
      <alignment horizontal="center" vertical="center" wrapText="1"/>
    </xf>
    <xf numFmtId="0" fontId="88" fillId="0" borderId="51" xfId="0" applyFont="1" applyFill="1" applyBorder="1" applyAlignment="1">
      <alignment horizontal="center" vertical="center" wrapText="1"/>
    </xf>
    <xf numFmtId="0" fontId="88" fillId="0" borderId="65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0" fillId="0" borderId="51" xfId="0" applyFont="1" applyFill="1" applyBorder="1" applyAlignment="1">
      <alignment horizontal="center" vertical="center" wrapText="1"/>
    </xf>
    <xf numFmtId="0" fontId="90" fillId="0" borderId="65" xfId="0" applyFont="1" applyFill="1" applyBorder="1" applyAlignment="1">
      <alignment horizontal="center" vertical="center" wrapText="1"/>
    </xf>
    <xf numFmtId="0" fontId="90" fillId="0" borderId="87" xfId="0" applyFont="1" applyFill="1" applyBorder="1" applyAlignment="1">
      <alignment horizontal="center" vertical="center" wrapText="1"/>
    </xf>
    <xf numFmtId="0" fontId="90" fillId="0" borderId="93" xfId="0" applyFont="1" applyFill="1" applyBorder="1" applyAlignment="1">
      <alignment horizontal="center" vertical="center" wrapText="1"/>
    </xf>
    <xf numFmtId="0" fontId="90" fillId="0" borderId="6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top" wrapText="1"/>
    </xf>
    <xf numFmtId="0" fontId="9" fillId="8" borderId="11" xfId="0" applyFont="1" applyFill="1" applyBorder="1" applyAlignment="1">
      <alignment horizontal="center" vertical="top" wrapText="1"/>
    </xf>
    <xf numFmtId="0" fontId="8" fillId="0" borderId="93" xfId="0" applyFont="1" applyFill="1" applyBorder="1" applyAlignment="1">
      <alignment horizontal="center" vertical="top" wrapText="1"/>
    </xf>
    <xf numFmtId="0" fontId="67" fillId="0" borderId="93" xfId="0" applyFont="1" applyFill="1" applyBorder="1" applyAlignment="1">
      <alignment horizontal="center" vertical="top" wrapText="1"/>
    </xf>
    <xf numFmtId="0" fontId="68" fillId="0" borderId="49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67" fillId="0" borderId="20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67" fillId="0" borderId="46" xfId="0" applyFont="1" applyFill="1" applyBorder="1" applyAlignment="1">
      <alignment horizontal="center" vertical="top" wrapText="1"/>
    </xf>
    <xf numFmtId="0" fontId="8" fillId="0" borderId="6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67" fillId="0" borderId="58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2" fontId="5" fillId="0" borderId="57" xfId="0" applyNumberFormat="1" applyFont="1" applyFill="1" applyBorder="1" applyAlignment="1">
      <alignment horizontal="center" vertical="top" wrapText="1"/>
    </xf>
    <xf numFmtId="2" fontId="96" fillId="0" borderId="17" xfId="0" applyNumberFormat="1" applyFont="1" applyFill="1" applyBorder="1" applyAlignment="1">
      <alignment horizontal="right" vertical="top" wrapText="1"/>
    </xf>
    <xf numFmtId="180" fontId="5" fillId="0" borderId="56" xfId="0" applyNumberFormat="1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15" fillId="0" borderId="58" xfId="0" applyFont="1" applyFill="1" applyBorder="1" applyAlignment="1">
      <alignment horizontal="left" vertical="top" wrapText="1"/>
    </xf>
    <xf numFmtId="0" fontId="103" fillId="0" borderId="58" xfId="59" applyFont="1" applyBorder="1" applyAlignment="1">
      <alignment horizontal="center" vertical="top" wrapText="1"/>
      <protection/>
    </xf>
    <xf numFmtId="0" fontId="5" fillId="35" borderId="51" xfId="62" applyFont="1" applyFill="1" applyBorder="1" applyAlignment="1">
      <alignment horizontal="center" vertical="top"/>
      <protection/>
    </xf>
    <xf numFmtId="0" fontId="5" fillId="0" borderId="51" xfId="62" applyFont="1" applyBorder="1" applyAlignment="1">
      <alignment horizontal="left" vertical="top" wrapText="1"/>
      <protection/>
    </xf>
    <xf numFmtId="0" fontId="5" fillId="0" borderId="68" xfId="62" applyFont="1" applyBorder="1" applyAlignment="1">
      <alignment horizontal="center" vertical="top" wrapText="1"/>
      <protection/>
    </xf>
    <xf numFmtId="0" fontId="96" fillId="0" borderId="48" xfId="42" applyNumberFormat="1" applyFont="1" applyFill="1" applyBorder="1" applyAlignment="1">
      <alignment horizontal="center" vertical="top"/>
    </xf>
    <xf numFmtId="0" fontId="7" fillId="0" borderId="93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horizontal="center" vertical="top" wrapText="1"/>
    </xf>
    <xf numFmtId="0" fontId="99" fillId="0" borderId="51" xfId="0" applyFont="1" applyFill="1" applyBorder="1" applyAlignment="1">
      <alignment horizontal="center" vertical="top" wrapText="1"/>
    </xf>
    <xf numFmtId="0" fontId="96" fillId="0" borderId="57" xfId="42" applyNumberFormat="1" applyFont="1" applyFill="1" applyBorder="1" applyAlignment="1">
      <alignment horizontal="center" vertical="top"/>
    </xf>
    <xf numFmtId="0" fontId="88" fillId="32" borderId="94" xfId="0" applyFont="1" applyFill="1" applyBorder="1" applyAlignment="1">
      <alignment horizontal="center" vertical="top" wrapText="1"/>
    </xf>
    <xf numFmtId="0" fontId="67" fillId="0" borderId="67" xfId="0" applyFont="1" applyFill="1" applyBorder="1" applyAlignment="1">
      <alignment horizontal="center" vertical="top" wrapText="1"/>
    </xf>
    <xf numFmtId="0" fontId="100" fillId="0" borderId="58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3" fillId="0" borderId="67" xfId="59" applyFont="1" applyBorder="1" applyAlignment="1">
      <alignment horizontal="center" vertical="top" wrapText="1"/>
      <protection/>
    </xf>
    <xf numFmtId="0" fontId="99" fillId="0" borderId="17" xfId="0" applyFont="1" applyFill="1" applyBorder="1" applyAlignment="1">
      <alignment horizontal="center" vertical="top" wrapText="1"/>
    </xf>
    <xf numFmtId="2" fontId="96" fillId="0" borderId="65" xfId="0" applyNumberFormat="1" applyFont="1" applyFill="1" applyBorder="1" applyAlignment="1">
      <alignment horizontal="center" vertical="top" wrapText="1"/>
    </xf>
    <xf numFmtId="0" fontId="96" fillId="0" borderId="19" xfId="62" applyFont="1" applyBorder="1" applyAlignment="1">
      <alignment horizontal="center" vertical="top" wrapText="1"/>
      <protection/>
    </xf>
    <xf numFmtId="2" fontId="96" fillId="0" borderId="17" xfId="42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90" fillId="0" borderId="84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" xfId="60"/>
    <cellStyle name="Normal 3 2" xfId="61"/>
    <cellStyle name="Normal 3 2 4 3 2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ปกติ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25"/>
          <c:w val="0.661"/>
          <c:h val="0.9195"/>
        </c:manualLayout>
      </c:layout>
      <c:radarChart>
        <c:radarStyle val="marker"/>
        <c:varyColors val="0"/>
        <c:ser>
          <c:idx val="0"/>
          <c:order val="0"/>
          <c:tx>
            <c:strRef>
              <c:f>'1.ตาราง กราฟ QY (3)'!$P$30</c:f>
              <c:strCache>
                <c:ptCount val="1"/>
                <c:pt idx="0">
                  <c:v>ไตรมาส 1 (1 ต.ค. 65 - 31 ธ.ค. 65)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0.00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1.28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0.00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0.00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'1.ตาราง กราฟ QY (3)'!$Q$29:$T$29</c:f>
              <c:numCache/>
            </c:numRef>
          </c:cat>
          <c:val>
            <c:numRef>
              <c:f>'1.ตาราง กราฟ QY (3)'!$Q$30:$T$30</c:f>
              <c:numCache/>
            </c:numRef>
          </c:val>
        </c:ser>
        <c:ser>
          <c:idx val="1"/>
          <c:order val="1"/>
          <c:tx>
            <c:strRef>
              <c:f>'1.ตาราง กราฟ QY (3)'!$P$31</c:f>
              <c:strCache>
                <c:ptCount val="1"/>
                <c:pt idx="0">
                  <c:v>ไตรมาส 2 (1 ต.ค. 65 - 31 มี.ค. 66)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2.27</a:t>
                    </a:r>
                  </a:p>
                </c:rich>
              </c:tx>
              <c:numFmt formatCode="0.00" sourceLinked="0"/>
              <c:spPr>
                <a:solidFill>
                  <a:srgbClr val="5482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1.51</a:t>
                    </a:r>
                  </a:p>
                </c:rich>
              </c:tx>
              <c:numFmt formatCode="0.00" sourceLinked="0"/>
              <c:spPr>
                <a:solidFill>
                  <a:srgbClr val="5482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0.00</a:t>
                    </a:r>
                  </a:p>
                </c:rich>
              </c:tx>
              <c:numFmt formatCode="0.00" sourceLinked="0"/>
              <c:spPr>
                <a:solidFill>
                  <a:srgbClr val="5482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0.00</a:t>
                    </a:r>
                  </a:p>
                </c:rich>
              </c:tx>
              <c:numFmt formatCode="0.00" sourceLinked="0"/>
              <c:spPr>
                <a:solidFill>
                  <a:srgbClr val="5482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'1.ตาราง กราฟ QY (3)'!$Q$29:$T$29</c:f>
              <c:numCache/>
            </c:numRef>
          </c:cat>
          <c:val>
            <c:numRef>
              <c:f>'1.ตาราง กราฟ QY (3)'!$Q$31:$T$31</c:f>
              <c:numCache/>
            </c:numRef>
          </c:val>
        </c:ser>
        <c:axId val="8907110"/>
        <c:axId val="13055127"/>
      </c:radarChart>
      <c:catAx>
        <c:axId val="89071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055127"/>
        <c:crosses val="autoZero"/>
        <c:auto val="0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890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25"/>
          <c:y val="0.00575"/>
          <c:w val="0.3437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7825"/>
          <c:w val="0.747"/>
          <c:h val="0.883"/>
        </c:manualLayout>
      </c:layout>
      <c:radarChart>
        <c:radarStyle val="marker"/>
        <c:varyColors val="0"/>
        <c:ser>
          <c:idx val="1"/>
          <c:order val="0"/>
          <c:tx>
            <c:strRef>
              <c:f>'1.ตาราง กราฟ QY'!$P$31</c:f>
              <c:strCache>
                <c:ptCount val="1"/>
                <c:pt idx="0">
                  <c:v>ไตรมาส 2 (1 ต.ค. 63 - 31 มี.ค. 64)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9900"/>
                </a:solidFill>
                <a:ln w="12700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9900"/>
                </a:solidFill>
                <a:ln w="12700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9900"/>
                </a:solidFill>
                <a:ln w="12700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9900"/>
                </a:solidFill>
                <a:ln w="12700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9900"/>
              </a:solidFill>
              <a:ln w="127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'1.ตาราง กราฟ QY'!$Q$31:$T$31</c:f>
              <c:numCache/>
            </c:numRef>
          </c:val>
        </c:ser>
        <c:ser>
          <c:idx val="0"/>
          <c:order val="1"/>
          <c:tx>
            <c:v>ไตรมาส 3 (1 ต.ค. 63 - 30 มิ.ย. 64)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Lit>
              <c:ptCount val="1"/>
              <c:pt idx="0">
                <c:v>1</c:v>
              </c:pt>
            </c:numLit>
          </c:val>
        </c:ser>
        <c:axId val="50387280"/>
        <c:axId val="50832337"/>
      </c:radarChart>
      <c:catAx>
        <c:axId val="503872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32337"/>
        <c:crosses val="autoZero"/>
        <c:auto val="0"/>
        <c:lblOffset val="100"/>
        <c:tickLblSkip val="1"/>
        <c:noMultiLvlLbl val="0"/>
      </c:catAx>
      <c:valAx>
        <c:axId val="50832337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3872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4"/>
          <c:y val="0.15825"/>
          <c:w val="0.3682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6025"/>
          <c:y val="0.19525"/>
          <c:w val="0.47425"/>
          <c:h val="0.7245"/>
        </c:manualLayout>
      </c:layout>
      <c:radarChart>
        <c:radarStyle val="marker"/>
        <c:varyColors val="0"/>
        <c:ser>
          <c:idx val="0"/>
          <c:order val="0"/>
          <c:tx>
            <c:strRef>
              <c:f>'1.ตาราง กราฟ QY'!$P$32</c:f>
              <c:strCache>
                <c:ptCount val="1"/>
                <c:pt idx="0">
                  <c:v>ไตรมาส 3 (1 ต.ค. 63 - 30 มิ.ย. 64)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'1.ตาราง กราฟ QY'!$Q$32:$T$32</c:f>
              <c:numCache/>
            </c:numRef>
          </c:val>
        </c:ser>
        <c:axId val="54837850"/>
        <c:axId val="23778603"/>
      </c:radarChart>
      <c:catAx>
        <c:axId val="548378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778603"/>
        <c:crosses val="autoZero"/>
        <c:auto val="0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37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36</xdr:row>
      <xdr:rowOff>76200</xdr:rowOff>
    </xdr:from>
    <xdr:to>
      <xdr:col>12</xdr:col>
      <xdr:colOff>723900</xdr:colOff>
      <xdr:row>41</xdr:row>
      <xdr:rowOff>142875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391400" y="11125200"/>
          <a:ext cx="20764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ยุทธศาสตร์ที่ 2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Research for Innovation</a:t>
          </a:r>
        </a:p>
      </xdr:txBody>
    </xdr:sp>
    <xdr:clientData/>
  </xdr:twoCellAnchor>
  <xdr:twoCellAnchor>
    <xdr:from>
      <xdr:col>1</xdr:col>
      <xdr:colOff>2962275</xdr:colOff>
      <xdr:row>49</xdr:row>
      <xdr:rowOff>28575</xdr:rowOff>
    </xdr:from>
    <xdr:to>
      <xdr:col>8</xdr:col>
      <xdr:colOff>95250</xdr:colOff>
      <xdr:row>53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962275" y="13554075"/>
          <a:ext cx="36099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ยุทธศาสตร์ที่ 3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Social and Culture Enhance by Innovation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3</xdr:col>
      <xdr:colOff>123825</xdr:colOff>
      <xdr:row>26</xdr:row>
      <xdr:rowOff>9525</xdr:rowOff>
    </xdr:from>
    <xdr:to>
      <xdr:col>7</xdr:col>
      <xdr:colOff>200025</xdr:colOff>
      <xdr:row>30</xdr:row>
      <xdr:rowOff>66675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743325" y="9077325"/>
          <a:ext cx="23145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ยุทธศาสตร์ที่ 1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Learning to be Innovator</a:t>
          </a:r>
        </a:p>
      </xdr:txBody>
    </xdr:sp>
    <xdr:clientData/>
  </xdr:twoCellAnchor>
  <xdr:twoCellAnchor>
    <xdr:from>
      <xdr:col>1</xdr:col>
      <xdr:colOff>1019175</xdr:colOff>
      <xdr:row>36</xdr:row>
      <xdr:rowOff>171450</xdr:rowOff>
    </xdr:from>
    <xdr:to>
      <xdr:col>2</xdr:col>
      <xdr:colOff>0</xdr:colOff>
      <xdr:row>40</xdr:row>
      <xdr:rowOff>171450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19175" y="11220450"/>
          <a:ext cx="21240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ยุทธศาสตร์ที่ 4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Innovative Management</a:t>
          </a:r>
        </a:p>
      </xdr:txBody>
    </xdr:sp>
    <xdr:clientData/>
  </xdr:twoCellAnchor>
  <xdr:twoCellAnchor>
    <xdr:from>
      <xdr:col>4</xdr:col>
      <xdr:colOff>361950</xdr:colOff>
      <xdr:row>29</xdr:row>
      <xdr:rowOff>9525</xdr:rowOff>
    </xdr:from>
    <xdr:to>
      <xdr:col>5</xdr:col>
      <xdr:colOff>152400</xdr:colOff>
      <xdr:row>30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591050" y="96107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2876550</xdr:colOff>
      <xdr:row>28</xdr:row>
      <xdr:rowOff>171450</xdr:rowOff>
    </xdr:from>
    <xdr:to>
      <xdr:col>11</xdr:col>
      <xdr:colOff>352425</xdr:colOff>
      <xdr:row>50</xdr:row>
      <xdr:rowOff>0</xdr:rowOff>
    </xdr:to>
    <xdr:graphicFrame>
      <xdr:nvGraphicFramePr>
        <xdr:cNvPr id="6" name="แผนภูมิ 11"/>
        <xdr:cNvGraphicFramePr/>
      </xdr:nvGraphicFramePr>
      <xdr:xfrm>
        <a:off x="2876550" y="9582150"/>
        <a:ext cx="55911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1962150</xdr:colOff>
      <xdr:row>27</xdr:row>
      <xdr:rowOff>76200</xdr:rowOff>
    </xdr:from>
    <xdr:to>
      <xdr:col>12</xdr:col>
      <xdr:colOff>38100</xdr:colOff>
      <xdr:row>56</xdr:row>
      <xdr:rowOff>133350</xdr:rowOff>
    </xdr:to>
    <xdr:graphicFrame>
      <xdr:nvGraphicFramePr>
        <xdr:cNvPr id="1" name="Chart 23"/>
        <xdr:cNvGraphicFramePr/>
      </xdr:nvGraphicFramePr>
      <xdr:xfrm>
        <a:off x="1962150" y="8991600"/>
        <a:ext cx="64008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41</xdr:row>
      <xdr:rowOff>142875</xdr:rowOff>
    </xdr:from>
    <xdr:to>
      <xdr:col>10</xdr:col>
      <xdr:colOff>361950</xdr:colOff>
      <xdr:row>43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34225" y="1172527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361950</xdr:colOff>
      <xdr:row>55</xdr:row>
      <xdr:rowOff>28575</xdr:rowOff>
    </xdr:from>
    <xdr:to>
      <xdr:col>6</xdr:col>
      <xdr:colOff>133350</xdr:colOff>
      <xdr:row>56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05375" y="1427797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2733675</xdr:colOff>
      <xdr:row>42</xdr:row>
      <xdr:rowOff>0</xdr:rowOff>
    </xdr:from>
    <xdr:to>
      <xdr:col>1</xdr:col>
      <xdr:colOff>2905125</xdr:colOff>
      <xdr:row>43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33675" y="11772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361950</xdr:colOff>
      <xdr:row>28</xdr:row>
      <xdr:rowOff>133350</xdr:rowOff>
    </xdr:from>
    <xdr:to>
      <xdr:col>6</xdr:col>
      <xdr:colOff>133350</xdr:colOff>
      <xdr:row>30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05375" y="923925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152400</xdr:colOff>
      <xdr:row>39</xdr:row>
      <xdr:rowOff>76200</xdr:rowOff>
    </xdr:from>
    <xdr:to>
      <xdr:col>12</xdr:col>
      <xdr:colOff>809625</xdr:colOff>
      <xdr:row>44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219950" y="11277600"/>
          <a:ext cx="19145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ยุทธศาสตร์ที่ 2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Research for Innovation</a:t>
          </a:r>
        </a:p>
      </xdr:txBody>
    </xdr:sp>
    <xdr:clientData/>
  </xdr:twoCellAnchor>
  <xdr:twoCellAnchor>
    <xdr:from>
      <xdr:col>3</xdr:col>
      <xdr:colOff>133350</xdr:colOff>
      <xdr:row>55</xdr:row>
      <xdr:rowOff>152400</xdr:rowOff>
    </xdr:from>
    <xdr:to>
      <xdr:col>8</xdr:col>
      <xdr:colOff>400050</xdr:colOff>
      <xdr:row>60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05225" y="14401800"/>
          <a:ext cx="27527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ยุทธศาสตร์ที่ 3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Social and Culture Enhance by Innovation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857250</xdr:colOff>
      <xdr:row>40</xdr:row>
      <xdr:rowOff>104775</xdr:rowOff>
    </xdr:from>
    <xdr:to>
      <xdr:col>1</xdr:col>
      <xdr:colOff>3000375</xdr:colOff>
      <xdr:row>44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7250" y="11496675"/>
          <a:ext cx="21431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ยุทธศาสตร์ที่ 4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Innovative Management</a:t>
          </a:r>
        </a:p>
      </xdr:txBody>
    </xdr:sp>
    <xdr:clientData/>
  </xdr:twoCellAnchor>
  <xdr:twoCellAnchor>
    <xdr:from>
      <xdr:col>3</xdr:col>
      <xdr:colOff>438150</xdr:colOff>
      <xdr:row>25</xdr:row>
      <xdr:rowOff>200025</xdr:rowOff>
    </xdr:from>
    <xdr:to>
      <xdr:col>8</xdr:col>
      <xdr:colOff>38100</xdr:colOff>
      <xdr:row>29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010025" y="8620125"/>
          <a:ext cx="2085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ยุทธศาสตร์ที่ 1
</a:t>
          </a:r>
          <a:r>
            <a:rPr lang="en-US" cap="none" sz="18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Learning to be Innovator</a:t>
          </a:r>
        </a:p>
      </xdr:txBody>
    </xdr:sp>
    <xdr:clientData/>
  </xdr:twoCellAnchor>
  <xdr:twoCellAnchor>
    <xdr:from>
      <xdr:col>14</xdr:col>
      <xdr:colOff>1371600</xdr:colOff>
      <xdr:row>35</xdr:row>
      <xdr:rowOff>123825</xdr:rowOff>
    </xdr:from>
    <xdr:to>
      <xdr:col>19</xdr:col>
      <xdr:colOff>161925</xdr:colOff>
      <xdr:row>50</xdr:row>
      <xdr:rowOff>9525</xdr:rowOff>
    </xdr:to>
    <xdr:graphicFrame>
      <xdr:nvGraphicFramePr>
        <xdr:cNvPr id="10" name="แผนภูมิ 1"/>
        <xdr:cNvGraphicFramePr/>
      </xdr:nvGraphicFramePr>
      <xdr:xfrm>
        <a:off x="11134725" y="10563225"/>
        <a:ext cx="4019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rmuttac-my.sharepoint.com/&#3650;&#3588;&#3619;&#3591;&#3585;&#3634;&#3619;&#3609;&#3650;&#3618;&#3610;&#3634;&#3618;&#3649;&#3621;&#3632;&#3649;&#3612;&#3609;&#3618;&#3640;&#3607;&#3608;&#3624;&#3634;&#3626;&#3605;&#3619;&#3660;\&#3611;&#3637;%202563\&#3619;&#3634;&#3618;&#3591;&#3634;&#3609;&#3612;&#3621;%202_2563\&#3588;&#3603;&#3632;%20&#3623;&#3636;&#3607;&#3618;&#3634;&#3621;&#3633;&#3618;\&#3605;&#3619;&#3623;&#3592;&#3626;&#3629;&#3610;\&#3648;&#3585;&#3625;&#3605;&#3619;%202_25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rmuttac-my.sharepoint.com/&#3585;&#3609;&#3612;_19-04-59_02/&#3612;&#3621;&#3585;&#3634;&#3619;&#3651;&#3594;&#3657;&#3611;&#3619;&#3632;&#3592;&#3635;&#3611;&#3619;&#3632;&#3592;&#3635;&#3611;&#3637;%2056%20&#3603;%2023-05-56/Documents%20and%20Settings/sigma/Desktop/MJ20/600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rmuttac-my.sharepoint.com/JOB\&#3619;&#3634;&#3618;&#3591;&#3634;&#3609;&#3612;&#3621;&#3652;&#3605;&#3619;&#3617;&#3634;&#3626;1_2566\&#3619;&#3634;&#3618;&#3591;&#3634;&#3609;&#3612;&#3621;%20KPI_&#3652;&#3605;&#3619;&#3617;&#3634;&#3626;1.2566(&#3611;&#3619;&#3633;&#3610;&#3605;&#3634;&#3617;&#3627;&#3609;.&#3613;&#3656;&#3634;&#3618;&#3649;&#3609;&#3632;&#3609;&#3635;)V.2\4.&#3588;&#3603;&#3632;&#3648;&#3607;&#3588;&#3650;&#3609;&#3650;&#3621;&#3618;&#3637;&#3626;&#3639;&#3656;&#3629;&#3626;&#3634;&#3619;&#3617;&#3623;&#3621;&#3594;&#3609;%20&#3652;&#3605;&#3619;&#3617;&#3634;&#3626;1.66%20(&#3605;&#3619;&#3623;&#3592;%20V.2)\4.1%20&#3607;&#3626;&#3617;._&#3619;&#3634;&#3618;&#3591;&#3634;&#3609;&#3612;&#3621;KR(&#3652;&#3605;&#3619;&#3617;&#3634;&#3626;1.2566)&#3605;&#3619;&#3623;&#3592;%20V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ตาราง กราฟ QY"/>
      <sheetName val="4.สรุปผลkpi QY"/>
      <sheetName val="2.1สรุปยุทธ 1-4 (G)"/>
      <sheetName val="5.รายงานผล"/>
      <sheetName val="ยุทธ 1 (KR) "/>
      <sheetName val="ยุทธ 2 (KR) "/>
      <sheetName val="ยุทธ 3 (KR) "/>
      <sheetName val="ยุทธ 4 (KR) "/>
      <sheetName val="RT_OKR1.1"/>
      <sheetName val="RT_OKR1.2"/>
      <sheetName val="RT_OKR1.3"/>
      <sheetName val="RT_OKR1.5"/>
      <sheetName val="KR2.3"/>
      <sheetName val="KR2.4"/>
      <sheetName val="KR2.5.1 "/>
      <sheetName val="KR2.5.2 "/>
      <sheetName val="KR2.5.3"/>
      <sheetName val="KR3.1"/>
      <sheetName val="KR3.2"/>
      <sheetName val="KR3.3"/>
      <sheetName val="KR 3.4"/>
      <sheetName val="KR3.5"/>
      <sheetName val="KR 4.1"/>
      <sheetName val="KR 4.4(2562)"/>
      <sheetName val="KR 4.4(2563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51.2089445822189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</v>
          </cell>
          <cell r="I47">
            <v>45.932797002454265</v>
          </cell>
        </row>
        <row r="68">
          <cell r="I68">
            <v>48.596615217626805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ศูนย์สัตวศาสตร์ฯ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ตาราง กราฟ QY (3)"/>
      <sheetName val="1.ตาราง กราฟ QY"/>
      <sheetName val="1.2สรุปผล KPI(G) QY"/>
      <sheetName val="2.1สรุปยุทธศาสตร์1-4(G)."/>
      <sheetName val="3.1รายงานผล "/>
    </sheetNames>
    <sheetDataSet>
      <sheetData sheetId="2">
        <row r="15">
          <cell r="G15">
            <v>2</v>
          </cell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  <row r="17">
          <cell r="G17">
            <v>2</v>
          </cell>
          <cell r="H17">
            <v>0</v>
          </cell>
          <cell r="I17">
            <v>0</v>
          </cell>
          <cell r="J17">
            <v>0</v>
          </cell>
        </row>
        <row r="20">
          <cell r="G20">
            <v>2</v>
          </cell>
          <cell r="H20">
            <v>0</v>
          </cell>
          <cell r="I20">
            <v>0</v>
          </cell>
          <cell r="J20">
            <v>0</v>
          </cell>
        </row>
        <row r="21">
          <cell r="G21">
            <v>2</v>
          </cell>
          <cell r="H21">
            <v>0</v>
          </cell>
          <cell r="I21">
            <v>0</v>
          </cell>
          <cell r="J21">
            <v>0</v>
          </cell>
        </row>
        <row r="22">
          <cell r="G22">
            <v>2</v>
          </cell>
          <cell r="H22">
            <v>2</v>
          </cell>
          <cell r="I22">
            <v>3</v>
          </cell>
          <cell r="J22">
            <v>0.21</v>
          </cell>
        </row>
        <row r="23">
          <cell r="G23">
            <v>2</v>
          </cell>
          <cell r="H23">
            <v>1.74</v>
          </cell>
          <cell r="I23">
            <v>2.48</v>
          </cell>
          <cell r="J23">
            <v>0.1736</v>
          </cell>
        </row>
        <row r="26">
          <cell r="G26">
            <v>2</v>
          </cell>
          <cell r="I26">
            <v>0</v>
          </cell>
          <cell r="J26">
            <v>0</v>
          </cell>
        </row>
        <row r="27">
          <cell r="G27">
            <v>2</v>
          </cell>
          <cell r="I27">
            <v>0</v>
          </cell>
          <cell r="J27">
            <v>0</v>
          </cell>
        </row>
        <row r="28">
          <cell r="G28">
            <v>1</v>
          </cell>
          <cell r="I28">
            <v>0</v>
          </cell>
          <cell r="J28">
            <v>0</v>
          </cell>
        </row>
        <row r="31">
          <cell r="G31">
            <v>2</v>
          </cell>
          <cell r="H31">
            <v>0</v>
          </cell>
          <cell r="I31">
            <v>0</v>
          </cell>
          <cell r="J31">
            <v>0</v>
          </cell>
        </row>
        <row r="32">
          <cell r="G32">
            <v>2</v>
          </cell>
          <cell r="H32">
            <v>0</v>
          </cell>
          <cell r="I32">
            <v>0</v>
          </cell>
          <cell r="J32">
            <v>0</v>
          </cell>
        </row>
        <row r="33">
          <cell r="G33">
            <v>2</v>
          </cell>
          <cell r="H33">
            <v>0</v>
          </cell>
          <cell r="I33">
            <v>0</v>
          </cell>
          <cell r="J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CC"/>
  </sheetPr>
  <dimension ref="A1:T51"/>
  <sheetViews>
    <sheetView view="pageBreakPreview" zoomScaleSheetLayoutView="100" zoomScalePageLayoutView="70" workbookViewId="0" topLeftCell="B11">
      <selection activeCell="O13" sqref="O13"/>
    </sheetView>
  </sheetViews>
  <sheetFormatPr defaultColWidth="33.8515625" defaultRowHeight="15" customHeight="1"/>
  <cols>
    <col min="1" max="1" width="5.8515625" style="14" hidden="1" customWidth="1"/>
    <col min="2" max="2" width="47.140625" style="9" customWidth="1"/>
    <col min="3" max="3" width="7.140625" style="9" customWidth="1"/>
    <col min="4" max="4" width="9.140625" style="9" customWidth="1"/>
    <col min="5" max="5" width="7.57421875" style="9" customWidth="1"/>
    <col min="6" max="6" width="9.28125" style="9" bestFit="1" customWidth="1"/>
    <col min="7" max="7" width="7.57421875" style="9" customWidth="1"/>
    <col min="8" max="8" width="9.28125" style="9" bestFit="1" customWidth="1"/>
    <col min="9" max="10" width="7.57421875" style="9" customWidth="1"/>
    <col min="11" max="12" width="9.421875" style="9" customWidth="1"/>
    <col min="13" max="13" width="16.7109375" style="9" customWidth="1"/>
    <col min="14" max="14" width="4.8515625" style="9" customWidth="1"/>
    <col min="15" max="15" width="22.140625" style="9" customWidth="1"/>
    <col min="16" max="16" width="24.8515625" style="9" customWidth="1"/>
    <col min="17" max="17" width="13.421875" style="9" customWidth="1"/>
    <col min="18" max="254" width="9.00390625" style="9" customWidth="1"/>
    <col min="255" max="255" width="0" style="9" hidden="1" customWidth="1"/>
    <col min="256" max="16384" width="33.8515625" style="9" customWidth="1"/>
  </cols>
  <sheetData>
    <row r="1" spans="2:13" ht="33">
      <c r="B1" s="423" t="s">
        <v>44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2:13" s="15" customFormat="1" ht="27" customHeight="1">
      <c r="B2" s="399" t="s">
        <v>58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3" s="15" customFormat="1" ht="27" customHeight="1">
      <c r="B3" s="424" t="s">
        <v>136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2:13" s="16" customFormat="1" ht="26.25" customHeight="1">
      <c r="B4" s="425" t="s">
        <v>146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</row>
    <row r="5" spans="1:10" s="19" customFormat="1" ht="6" customHeight="1">
      <c r="A5" s="17"/>
      <c r="B5" s="18"/>
      <c r="C5" s="18"/>
      <c r="D5" s="18"/>
      <c r="E5" s="17"/>
      <c r="F5" s="17"/>
      <c r="G5" s="17"/>
      <c r="H5" s="17"/>
      <c r="I5" s="17"/>
      <c r="J5" s="17"/>
    </row>
    <row r="6" spans="1:13" s="21" customFormat="1" ht="46.5" customHeight="1">
      <c r="A6" s="20"/>
      <c r="B6" s="426" t="s">
        <v>145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</row>
    <row r="7" spans="1:13" s="23" customFormat="1" ht="60" customHeight="1">
      <c r="A7" s="22"/>
      <c r="B7" s="392" t="s">
        <v>29</v>
      </c>
      <c r="C7" s="394" t="s">
        <v>19</v>
      </c>
      <c r="D7" s="427" t="s">
        <v>61</v>
      </c>
      <c r="E7" s="428"/>
      <c r="F7" s="428"/>
      <c r="G7" s="428"/>
      <c r="H7" s="428"/>
      <c r="I7" s="428"/>
      <c r="J7" s="429"/>
      <c r="K7" s="430" t="s">
        <v>30</v>
      </c>
      <c r="L7" s="431"/>
      <c r="M7" s="400" t="s">
        <v>31</v>
      </c>
    </row>
    <row r="8" spans="1:13" s="23" customFormat="1" ht="30" customHeight="1">
      <c r="A8" s="22"/>
      <c r="B8" s="393"/>
      <c r="C8" s="395"/>
      <c r="D8" s="382" t="s">
        <v>20</v>
      </c>
      <c r="E8" s="383" t="s">
        <v>21</v>
      </c>
      <c r="F8" s="384"/>
      <c r="G8" s="385" t="s">
        <v>32</v>
      </c>
      <c r="H8" s="386"/>
      <c r="I8" s="387" t="s">
        <v>5</v>
      </c>
      <c r="J8" s="388"/>
      <c r="K8" s="430"/>
      <c r="L8" s="431"/>
      <c r="M8" s="401"/>
    </row>
    <row r="9" spans="1:13" s="23" customFormat="1" ht="13.5" customHeight="1">
      <c r="A9" s="22"/>
      <c r="B9" s="393"/>
      <c r="C9" s="389" t="s">
        <v>6</v>
      </c>
      <c r="D9" s="382"/>
      <c r="E9" s="403" t="s">
        <v>6</v>
      </c>
      <c r="F9" s="404"/>
      <c r="G9" s="407" t="s">
        <v>33</v>
      </c>
      <c r="H9" s="408"/>
      <c r="I9" s="411" t="s">
        <v>33</v>
      </c>
      <c r="J9" s="412"/>
      <c r="K9" s="376" t="s">
        <v>34</v>
      </c>
      <c r="L9" s="379" t="s">
        <v>35</v>
      </c>
      <c r="M9" s="401"/>
    </row>
    <row r="10" spans="1:13" s="23" customFormat="1" ht="18.75" customHeight="1">
      <c r="A10" s="22"/>
      <c r="B10" s="393"/>
      <c r="C10" s="390"/>
      <c r="D10" s="382"/>
      <c r="E10" s="405"/>
      <c r="F10" s="406"/>
      <c r="G10" s="409"/>
      <c r="H10" s="410"/>
      <c r="I10" s="413"/>
      <c r="J10" s="414"/>
      <c r="K10" s="377"/>
      <c r="L10" s="380"/>
      <c r="M10" s="401"/>
    </row>
    <row r="11" spans="1:13" s="23" customFormat="1" ht="30.75" customHeight="1">
      <c r="A11" s="22"/>
      <c r="B11" s="393"/>
      <c r="C11" s="391"/>
      <c r="D11" s="382"/>
      <c r="E11" s="24" t="s">
        <v>10</v>
      </c>
      <c r="F11" s="24" t="s">
        <v>14</v>
      </c>
      <c r="G11" s="25" t="s">
        <v>10</v>
      </c>
      <c r="H11" s="26" t="s">
        <v>14</v>
      </c>
      <c r="I11" s="138" t="s">
        <v>10</v>
      </c>
      <c r="J11" s="241" t="s">
        <v>14</v>
      </c>
      <c r="K11" s="378"/>
      <c r="L11" s="381"/>
      <c r="M11" s="402"/>
    </row>
    <row r="12" spans="1:13" s="30" customFormat="1" ht="24.75" customHeight="1">
      <c r="A12" s="29"/>
      <c r="B12" s="422" t="s">
        <v>108</v>
      </c>
      <c r="C12" s="55">
        <v>3</v>
      </c>
      <c r="D12" s="55" t="s">
        <v>52</v>
      </c>
      <c r="E12" s="142">
        <v>0</v>
      </c>
      <c r="F12" s="142">
        <f aca="true" t="shared" si="0" ref="F12:F21">E12/C12*100</f>
        <v>0</v>
      </c>
      <c r="G12" s="58">
        <v>3</v>
      </c>
      <c r="H12" s="58">
        <f aca="true" t="shared" si="1" ref="H12:H21">G12/C12*100</f>
        <v>100</v>
      </c>
      <c r="I12" s="58">
        <v>0</v>
      </c>
      <c r="J12" s="58">
        <f aca="true" t="shared" si="2" ref="J12:J21">I12/C12*100</f>
        <v>0</v>
      </c>
      <c r="K12" s="61">
        <v>1.5</v>
      </c>
      <c r="L12" s="62">
        <v>0</v>
      </c>
      <c r="M12" s="113">
        <f aca="true" t="shared" si="3" ref="M12:M19">(L12*5)/K12</f>
        <v>0</v>
      </c>
    </row>
    <row r="13" spans="1:13" s="30" customFormat="1" ht="25.5" customHeight="1" thickBot="1">
      <c r="A13" s="29"/>
      <c r="B13" s="418"/>
      <c r="C13" s="301">
        <v>3</v>
      </c>
      <c r="D13" s="301" t="s">
        <v>23</v>
      </c>
      <c r="E13" s="302">
        <v>1</v>
      </c>
      <c r="F13" s="302">
        <f t="shared" si="0"/>
        <v>33.33333333333333</v>
      </c>
      <c r="G13" s="303">
        <v>2</v>
      </c>
      <c r="H13" s="303">
        <f t="shared" si="1"/>
        <v>66.66666666666666</v>
      </c>
      <c r="I13" s="303">
        <v>0</v>
      </c>
      <c r="J13" s="303">
        <f t="shared" si="2"/>
        <v>0</v>
      </c>
      <c r="K13" s="304">
        <v>1.5</v>
      </c>
      <c r="L13" s="305">
        <f>'1.2สรุปผล KPI(G) QY'!$J$13</f>
        <v>0.682</v>
      </c>
      <c r="M13" s="306">
        <f t="shared" si="3"/>
        <v>2.2733333333333334</v>
      </c>
    </row>
    <row r="14" spans="1:13" s="30" customFormat="1" ht="24.75" customHeight="1">
      <c r="A14" s="29"/>
      <c r="B14" s="417" t="s">
        <v>24</v>
      </c>
      <c r="C14" s="64">
        <v>4</v>
      </c>
      <c r="D14" s="64" t="s">
        <v>52</v>
      </c>
      <c r="E14" s="143">
        <v>0</v>
      </c>
      <c r="F14" s="143">
        <f t="shared" si="0"/>
        <v>0</v>
      </c>
      <c r="G14" s="66">
        <v>4</v>
      </c>
      <c r="H14" s="66">
        <f t="shared" si="1"/>
        <v>100</v>
      </c>
      <c r="I14" s="66">
        <v>0</v>
      </c>
      <c r="J14" s="66">
        <f t="shared" si="2"/>
        <v>0</v>
      </c>
      <c r="K14" s="69">
        <v>1.5</v>
      </c>
      <c r="L14" s="70">
        <v>0.3836</v>
      </c>
      <c r="M14" s="118">
        <f t="shared" si="3"/>
        <v>1.2786666666666666</v>
      </c>
    </row>
    <row r="15" spans="1:13" s="30" customFormat="1" ht="25.5" customHeight="1" thickBot="1">
      <c r="A15" s="29"/>
      <c r="B15" s="418"/>
      <c r="C15" s="301">
        <v>4</v>
      </c>
      <c r="D15" s="301" t="s">
        <v>23</v>
      </c>
      <c r="E15" s="302">
        <v>0</v>
      </c>
      <c r="F15" s="302">
        <f t="shared" si="0"/>
        <v>0</v>
      </c>
      <c r="G15" s="303">
        <v>4</v>
      </c>
      <c r="H15" s="303">
        <f t="shared" si="1"/>
        <v>100</v>
      </c>
      <c r="I15" s="303">
        <v>0</v>
      </c>
      <c r="J15" s="303">
        <f t="shared" si="2"/>
        <v>0</v>
      </c>
      <c r="K15" s="304">
        <v>1.5</v>
      </c>
      <c r="L15" s="305">
        <f>'1.2สรุปผล KPI(G) QY'!$J$18</f>
        <v>0.4536</v>
      </c>
      <c r="M15" s="306">
        <f t="shared" si="3"/>
        <v>1.5119999999999998</v>
      </c>
    </row>
    <row r="16" spans="1:13" s="120" customFormat="1" ht="37.5" customHeight="1">
      <c r="A16" s="119"/>
      <c r="B16" s="419" t="s">
        <v>25</v>
      </c>
      <c r="C16" s="307">
        <v>3</v>
      </c>
      <c r="D16" s="307" t="s">
        <v>52</v>
      </c>
      <c r="E16" s="308">
        <v>0</v>
      </c>
      <c r="F16" s="308">
        <f t="shared" si="0"/>
        <v>0</v>
      </c>
      <c r="G16" s="309">
        <v>2</v>
      </c>
      <c r="H16" s="309">
        <f t="shared" si="1"/>
        <v>66.66666666666666</v>
      </c>
      <c r="I16" s="309">
        <v>1</v>
      </c>
      <c r="J16" s="309">
        <f t="shared" si="2"/>
        <v>33.33333333333333</v>
      </c>
      <c r="K16" s="310">
        <v>1</v>
      </c>
      <c r="L16" s="311">
        <v>0</v>
      </c>
      <c r="M16" s="312">
        <f t="shared" si="3"/>
        <v>0</v>
      </c>
    </row>
    <row r="17" spans="1:13" s="120" customFormat="1" ht="37.5" customHeight="1" thickBot="1">
      <c r="A17" s="119"/>
      <c r="B17" s="420"/>
      <c r="C17" s="313">
        <v>3</v>
      </c>
      <c r="D17" s="301" t="s">
        <v>23</v>
      </c>
      <c r="E17" s="314">
        <v>0</v>
      </c>
      <c r="F17" s="314">
        <f t="shared" si="0"/>
        <v>0</v>
      </c>
      <c r="G17" s="315">
        <v>3</v>
      </c>
      <c r="H17" s="315">
        <f t="shared" si="1"/>
        <v>100</v>
      </c>
      <c r="I17" s="315">
        <v>0</v>
      </c>
      <c r="J17" s="315">
        <f t="shared" si="2"/>
        <v>0</v>
      </c>
      <c r="K17" s="316">
        <v>1</v>
      </c>
      <c r="L17" s="317">
        <f>'1.2สรุปผล KPI(G) QY'!$J$24</f>
        <v>0</v>
      </c>
      <c r="M17" s="318">
        <f t="shared" si="3"/>
        <v>0</v>
      </c>
    </row>
    <row r="18" spans="1:13" s="120" customFormat="1" ht="24.75" customHeight="1">
      <c r="A18" s="119"/>
      <c r="B18" s="419" t="s">
        <v>26</v>
      </c>
      <c r="C18" s="139">
        <v>3</v>
      </c>
      <c r="D18" s="139" t="s">
        <v>52</v>
      </c>
      <c r="E18" s="140">
        <v>0</v>
      </c>
      <c r="F18" s="140">
        <f t="shared" si="0"/>
        <v>0</v>
      </c>
      <c r="G18" s="140">
        <v>3</v>
      </c>
      <c r="H18" s="140">
        <f t="shared" si="1"/>
        <v>100</v>
      </c>
      <c r="I18" s="140">
        <v>0</v>
      </c>
      <c r="J18" s="140">
        <f t="shared" si="2"/>
        <v>0</v>
      </c>
      <c r="K18" s="141">
        <v>1</v>
      </c>
      <c r="L18" s="256">
        <v>0</v>
      </c>
      <c r="M18" s="124">
        <f t="shared" si="3"/>
        <v>0</v>
      </c>
    </row>
    <row r="19" spans="1:13" s="120" customFormat="1" ht="25.5" customHeight="1" thickBot="1">
      <c r="A19" s="119"/>
      <c r="B19" s="421"/>
      <c r="C19" s="319">
        <v>3</v>
      </c>
      <c r="D19" s="320" t="s">
        <v>23</v>
      </c>
      <c r="E19" s="321">
        <v>0</v>
      </c>
      <c r="F19" s="321">
        <f t="shared" si="0"/>
        <v>0</v>
      </c>
      <c r="G19" s="321">
        <v>3</v>
      </c>
      <c r="H19" s="321">
        <f t="shared" si="1"/>
        <v>100</v>
      </c>
      <c r="I19" s="321">
        <v>0</v>
      </c>
      <c r="J19" s="321">
        <f t="shared" si="2"/>
        <v>0</v>
      </c>
      <c r="K19" s="322">
        <v>1</v>
      </c>
      <c r="L19" s="323">
        <f>'1.2สรุปผล KPI(G) QY'!$J$29</f>
        <v>0</v>
      </c>
      <c r="M19" s="324">
        <f t="shared" si="3"/>
        <v>0</v>
      </c>
    </row>
    <row r="20" spans="1:13" s="120" customFormat="1" ht="27" thickTop="1">
      <c r="A20" s="119"/>
      <c r="B20" s="415" t="s">
        <v>36</v>
      </c>
      <c r="C20" s="330">
        <f>C12+C14+C16+C18</f>
        <v>13</v>
      </c>
      <c r="D20" s="330" t="s">
        <v>52</v>
      </c>
      <c r="E20" s="331">
        <f>E12+E14+E16+E18</f>
        <v>0</v>
      </c>
      <c r="F20" s="331">
        <f t="shared" si="0"/>
        <v>0</v>
      </c>
      <c r="G20" s="332">
        <f>G12+G14+G16+G18</f>
        <v>12</v>
      </c>
      <c r="H20" s="332">
        <f t="shared" si="1"/>
        <v>92.3076923076923</v>
      </c>
      <c r="I20" s="332">
        <f>I12+I14+I16+I18</f>
        <v>1</v>
      </c>
      <c r="J20" s="332">
        <f t="shared" si="2"/>
        <v>7.6923076923076925</v>
      </c>
      <c r="K20" s="333">
        <v>5</v>
      </c>
      <c r="L20" s="334">
        <f>L12+L14+L16+L18</f>
        <v>0.3836</v>
      </c>
      <c r="M20" s="335"/>
    </row>
    <row r="21" spans="1:13" s="120" customFormat="1" ht="27" thickBot="1">
      <c r="A21" s="119"/>
      <c r="B21" s="416"/>
      <c r="C21" s="336">
        <f>C13+C15+C17+C19</f>
        <v>13</v>
      </c>
      <c r="D21" s="336" t="s">
        <v>23</v>
      </c>
      <c r="E21" s="337">
        <f>E13+E15+E17+E19</f>
        <v>1</v>
      </c>
      <c r="F21" s="337">
        <f t="shared" si="0"/>
        <v>7.6923076923076925</v>
      </c>
      <c r="G21" s="338">
        <f>G13+G15+G17+G19</f>
        <v>12</v>
      </c>
      <c r="H21" s="338">
        <f t="shared" si="1"/>
        <v>92.3076923076923</v>
      </c>
      <c r="I21" s="338">
        <f>I13+I15+I17+I19</f>
        <v>0</v>
      </c>
      <c r="J21" s="338">
        <f t="shared" si="2"/>
        <v>0</v>
      </c>
      <c r="K21" s="339">
        <v>5</v>
      </c>
      <c r="L21" s="340">
        <f>L13+L15+L17+L19</f>
        <v>1.1356000000000002</v>
      </c>
      <c r="M21" s="341"/>
    </row>
    <row r="22" spans="1:13" s="39" customFormat="1" ht="24" hidden="1">
      <c r="A22" s="38"/>
      <c r="B22" s="398" t="s">
        <v>37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</row>
    <row r="23" spans="2:13" ht="30">
      <c r="B23" s="399" t="s">
        <v>44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</row>
    <row r="24" spans="2:13" ht="28.5">
      <c r="B24" s="396" t="s">
        <v>59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</row>
    <row r="25" spans="2:13" ht="30">
      <c r="B25" s="397" t="s">
        <v>139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</row>
    <row r="26" spans="2:13" ht="27">
      <c r="B26" s="375" t="s">
        <v>146</v>
      </c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2:12" ht="12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ht="15" customHeight="1">
      <c r="I28" s="41"/>
    </row>
    <row r="29" spans="9:20" ht="15" customHeight="1">
      <c r="I29" s="41"/>
      <c r="Q29" s="10">
        <v>1</v>
      </c>
      <c r="R29" s="10">
        <v>2</v>
      </c>
      <c r="S29" s="10">
        <v>3</v>
      </c>
      <c r="T29" s="10">
        <v>4</v>
      </c>
    </row>
    <row r="30" spans="16:20" ht="18">
      <c r="P30" s="11" t="s">
        <v>104</v>
      </c>
      <c r="Q30" s="12">
        <f>M12</f>
        <v>0</v>
      </c>
      <c r="R30" s="12">
        <f>M13</f>
        <v>2.2733333333333334</v>
      </c>
      <c r="S30" s="12">
        <f>M16</f>
        <v>0</v>
      </c>
      <c r="T30" s="12">
        <f>M18</f>
        <v>0</v>
      </c>
    </row>
    <row r="31" spans="16:20" ht="18">
      <c r="P31" s="136" t="s">
        <v>105</v>
      </c>
      <c r="Q31" s="12">
        <f>M14</f>
        <v>1.2786666666666666</v>
      </c>
      <c r="R31" s="12">
        <f>M15</f>
        <v>1.5119999999999998</v>
      </c>
      <c r="S31" s="12">
        <v>0</v>
      </c>
      <c r="T31" s="12">
        <v>0</v>
      </c>
    </row>
    <row r="32" spans="16:20" ht="18">
      <c r="P32" s="136" t="s">
        <v>106</v>
      </c>
      <c r="Q32" s="12"/>
      <c r="R32" s="12"/>
      <c r="S32" s="12"/>
      <c r="T32" s="12"/>
    </row>
    <row r="33" spans="15:20" ht="15" customHeight="1">
      <c r="O33" s="11"/>
      <c r="P33" s="11" t="s">
        <v>107</v>
      </c>
      <c r="Q33" s="12"/>
      <c r="R33" s="12"/>
      <c r="S33" s="12"/>
      <c r="T33" s="12"/>
    </row>
    <row r="34" ht="15" customHeight="1">
      <c r="O34" s="12"/>
    </row>
    <row r="35" spans="15:18" ht="15" customHeight="1">
      <c r="O35" s="12"/>
      <c r="P35" s="12"/>
      <c r="Q35" s="42"/>
      <c r="R35" s="42"/>
    </row>
    <row r="36" spans="15:18" ht="15" customHeight="1">
      <c r="O36" s="12"/>
      <c r="P36" s="12"/>
      <c r="Q36" s="42"/>
      <c r="R36" s="42"/>
    </row>
    <row r="37" spans="15:18" ht="15" customHeight="1">
      <c r="O37" s="12"/>
      <c r="P37" s="12"/>
      <c r="Q37" s="42"/>
      <c r="R37" s="42"/>
    </row>
    <row r="41" spans="15:18" ht="15" customHeight="1">
      <c r="O41" s="11"/>
      <c r="P41" s="11"/>
      <c r="Q41" s="11"/>
      <c r="R41" s="11"/>
    </row>
    <row r="42" spans="15:18" ht="15" customHeight="1">
      <c r="O42" s="12"/>
      <c r="P42" s="12"/>
      <c r="Q42" s="42"/>
      <c r="R42" s="42"/>
    </row>
    <row r="43" spans="15:18" ht="15" customHeight="1">
      <c r="O43" s="12"/>
      <c r="P43" s="12"/>
      <c r="Q43" s="42"/>
      <c r="R43" s="42"/>
    </row>
    <row r="44" spans="15:18" ht="15" customHeight="1">
      <c r="O44" s="12"/>
      <c r="P44" s="12"/>
      <c r="Q44" s="42"/>
      <c r="R44" s="42"/>
    </row>
    <row r="45" spans="15:18" ht="15" customHeight="1">
      <c r="O45" s="12"/>
      <c r="P45" s="12"/>
      <c r="Q45" s="42"/>
      <c r="R45" s="42"/>
    </row>
    <row r="47" spans="16:19" ht="15" customHeight="1">
      <c r="P47" s="10"/>
      <c r="Q47" s="10"/>
      <c r="R47" s="10"/>
      <c r="S47" s="10"/>
    </row>
    <row r="48" spans="15:19" ht="15" customHeight="1">
      <c r="O48" s="11"/>
      <c r="P48" s="12"/>
      <c r="Q48" s="12"/>
      <c r="R48" s="12"/>
      <c r="S48" s="12"/>
    </row>
    <row r="49" spans="15:19" ht="15" customHeight="1">
      <c r="O49" s="11"/>
      <c r="P49" s="12"/>
      <c r="Q49" s="12"/>
      <c r="R49" s="12"/>
      <c r="S49" s="12"/>
    </row>
    <row r="50" spans="15:19" ht="15" customHeight="1">
      <c r="O50" s="11"/>
      <c r="P50" s="42"/>
      <c r="Q50" s="42"/>
      <c r="R50" s="42"/>
      <c r="S50" s="42"/>
    </row>
    <row r="51" spans="15:19" ht="15" customHeight="1">
      <c r="O51" s="11"/>
      <c r="P51" s="42"/>
      <c r="Q51" s="42"/>
      <c r="R51" s="42"/>
      <c r="S51" s="42"/>
    </row>
    <row r="57" ht="19.5" customHeight="1"/>
    <row r="58" ht="41.25" customHeight="1"/>
    <row r="60" ht="21.75" customHeight="1"/>
    <row r="61" ht="22.5" customHeight="1"/>
  </sheetData>
  <sheetProtection/>
  <mergeCells count="30">
    <mergeCell ref="B16:B17"/>
    <mergeCell ref="B18:B19"/>
    <mergeCell ref="B12:B13"/>
    <mergeCell ref="B1:M1"/>
    <mergeCell ref="B2:M2"/>
    <mergeCell ref="B3:M3"/>
    <mergeCell ref="B4:M4"/>
    <mergeCell ref="B6:M6"/>
    <mergeCell ref="D7:J7"/>
    <mergeCell ref="K7:L8"/>
    <mergeCell ref="B24:M24"/>
    <mergeCell ref="B25:M25"/>
    <mergeCell ref="B22:M22"/>
    <mergeCell ref="B23:M23"/>
    <mergeCell ref="M7:M11"/>
    <mergeCell ref="E9:F10"/>
    <mergeCell ref="G9:H10"/>
    <mergeCell ref="I9:J10"/>
    <mergeCell ref="B20:B21"/>
    <mergeCell ref="B14:B15"/>
    <mergeCell ref="B26:M26"/>
    <mergeCell ref="K9:K11"/>
    <mergeCell ref="L9:L11"/>
    <mergeCell ref="D8:D11"/>
    <mergeCell ref="E8:F8"/>
    <mergeCell ref="G8:H8"/>
    <mergeCell ref="I8:J8"/>
    <mergeCell ref="C9:C11"/>
    <mergeCell ref="B7:B11"/>
    <mergeCell ref="C7:C8"/>
  </mergeCells>
  <printOptions horizontalCentered="1" verticalCentered="1"/>
  <pageMargins left="0.590551181102362" right="0.590551181102362" top="0.657480315" bottom="0.143700787" header="0.433070866141732" footer="0.078740157480315"/>
  <pageSetup firstPageNumber="1" useFirstPageNumber="1" horizontalDpi="600" verticalDpi="600" orientation="landscape" paperSize="9" scale="84" r:id="rId2"/>
  <headerFooter alignWithMargins="0">
    <oddFooter>&amp;C&amp;"TH SarabunPSK,ธรรมดา"&amp;18&amp;P&amp;R&amp;"TH SarabunPSK,ธรรมดา"&amp;18คณะเทคโนโลยีสื่อสารมวลชน</oddFooter>
  </headerFooter>
  <rowBreaks count="1" manualBreakCount="1">
    <brk id="22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T51"/>
  <sheetViews>
    <sheetView view="pageBreakPreview" zoomScaleSheetLayoutView="100" zoomScalePageLayoutView="70" workbookViewId="0" topLeftCell="B10">
      <selection activeCell="B24" sqref="B24:M24"/>
    </sheetView>
  </sheetViews>
  <sheetFormatPr defaultColWidth="33.8515625" defaultRowHeight="15" customHeight="1"/>
  <cols>
    <col min="1" max="1" width="5.8515625" style="14" hidden="1" customWidth="1"/>
    <col min="2" max="2" width="47.140625" style="9" customWidth="1"/>
    <col min="3" max="3" width="6.421875" style="9" bestFit="1" customWidth="1"/>
    <col min="4" max="4" width="7.00390625" style="9" customWidth="1"/>
    <col min="5" max="10" width="7.57421875" style="9" customWidth="1"/>
    <col min="11" max="12" width="9.421875" style="9" customWidth="1"/>
    <col min="13" max="13" width="16.7109375" style="9" customWidth="1"/>
    <col min="14" max="14" width="4.8515625" style="9" customWidth="1"/>
    <col min="15" max="15" width="22.140625" style="9" customWidth="1"/>
    <col min="16" max="16" width="24.8515625" style="9" customWidth="1"/>
    <col min="17" max="17" width="13.421875" style="9" customWidth="1"/>
    <col min="18" max="254" width="9.00390625" style="9" customWidth="1"/>
    <col min="255" max="255" width="0" style="9" hidden="1" customWidth="1"/>
    <col min="256" max="16384" width="33.8515625" style="9" customWidth="1"/>
  </cols>
  <sheetData>
    <row r="1" spans="2:13" ht="30">
      <c r="B1" s="399" t="s">
        <v>44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2:13" s="15" customFormat="1" ht="27" customHeight="1">
      <c r="B2" s="399" t="s">
        <v>27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3" s="15" customFormat="1" ht="27" customHeight="1">
      <c r="B3" s="397" t="s">
        <v>48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2:13" s="16" customFormat="1" ht="26.25" customHeight="1">
      <c r="B4" s="399" t="s">
        <v>50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</row>
    <row r="5" spans="1:10" s="19" customFormat="1" ht="6" customHeight="1">
      <c r="A5" s="17"/>
      <c r="B5" s="18"/>
      <c r="C5" s="18"/>
      <c r="D5" s="18"/>
      <c r="E5" s="17"/>
      <c r="F5" s="17"/>
      <c r="G5" s="17"/>
      <c r="H5" s="17"/>
      <c r="I5" s="17"/>
      <c r="J5" s="17"/>
    </row>
    <row r="6" spans="1:13" s="21" customFormat="1" ht="46.5" customHeight="1">
      <c r="A6" s="20"/>
      <c r="B6" s="450" t="s">
        <v>51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</row>
    <row r="7" spans="1:13" s="23" customFormat="1" ht="21.75" customHeight="1">
      <c r="A7" s="22"/>
      <c r="B7" s="392" t="s">
        <v>29</v>
      </c>
      <c r="C7" s="394" t="s">
        <v>19</v>
      </c>
      <c r="D7" s="438" t="s">
        <v>47</v>
      </c>
      <c r="E7" s="439"/>
      <c r="F7" s="439"/>
      <c r="G7" s="439"/>
      <c r="H7" s="439"/>
      <c r="I7" s="439"/>
      <c r="J7" s="440"/>
      <c r="K7" s="441" t="s">
        <v>30</v>
      </c>
      <c r="L7" s="442"/>
      <c r="M7" s="400" t="s">
        <v>31</v>
      </c>
    </row>
    <row r="8" spans="1:13" s="23" customFormat="1" ht="30" customHeight="1">
      <c r="A8" s="22"/>
      <c r="B8" s="393"/>
      <c r="C8" s="395"/>
      <c r="D8" s="445" t="s">
        <v>20</v>
      </c>
      <c r="E8" s="383" t="s">
        <v>21</v>
      </c>
      <c r="F8" s="384"/>
      <c r="G8" s="385" t="s">
        <v>32</v>
      </c>
      <c r="H8" s="386"/>
      <c r="I8" s="442" t="s">
        <v>5</v>
      </c>
      <c r="J8" s="451"/>
      <c r="K8" s="441"/>
      <c r="L8" s="442"/>
      <c r="M8" s="401"/>
    </row>
    <row r="9" spans="1:13" s="23" customFormat="1" ht="13.5" customHeight="1">
      <c r="A9" s="22"/>
      <c r="B9" s="393"/>
      <c r="C9" s="389" t="s">
        <v>6</v>
      </c>
      <c r="D9" s="445"/>
      <c r="E9" s="403" t="s">
        <v>6</v>
      </c>
      <c r="F9" s="404"/>
      <c r="G9" s="407" t="s">
        <v>33</v>
      </c>
      <c r="H9" s="408"/>
      <c r="I9" s="435" t="s">
        <v>33</v>
      </c>
      <c r="J9" s="443"/>
      <c r="K9" s="432" t="s">
        <v>34</v>
      </c>
      <c r="L9" s="435" t="s">
        <v>35</v>
      </c>
      <c r="M9" s="401"/>
    </row>
    <row r="10" spans="1:13" s="23" customFormat="1" ht="18.75" customHeight="1">
      <c r="A10" s="22"/>
      <c r="B10" s="393"/>
      <c r="C10" s="390"/>
      <c r="D10" s="445"/>
      <c r="E10" s="405"/>
      <c r="F10" s="406"/>
      <c r="G10" s="409"/>
      <c r="H10" s="410"/>
      <c r="I10" s="437"/>
      <c r="J10" s="444"/>
      <c r="K10" s="433"/>
      <c r="L10" s="436"/>
      <c r="M10" s="401"/>
    </row>
    <row r="11" spans="1:13" s="23" customFormat="1" ht="30.75" customHeight="1">
      <c r="A11" s="22"/>
      <c r="B11" s="393"/>
      <c r="C11" s="391"/>
      <c r="D11" s="445"/>
      <c r="E11" s="24" t="s">
        <v>10</v>
      </c>
      <c r="F11" s="24" t="s">
        <v>14</v>
      </c>
      <c r="G11" s="25" t="s">
        <v>10</v>
      </c>
      <c r="H11" s="26" t="s">
        <v>14</v>
      </c>
      <c r="I11" s="27" t="s">
        <v>10</v>
      </c>
      <c r="J11" s="28" t="s">
        <v>14</v>
      </c>
      <c r="K11" s="434"/>
      <c r="L11" s="437"/>
      <c r="M11" s="402"/>
    </row>
    <row r="12" spans="1:13" s="30" customFormat="1" ht="28.5" customHeight="1">
      <c r="A12" s="29"/>
      <c r="B12" s="449" t="s">
        <v>22</v>
      </c>
      <c r="C12" s="55">
        <v>7</v>
      </c>
      <c r="D12" s="55" t="s">
        <v>23</v>
      </c>
      <c r="E12" s="56">
        <v>2</v>
      </c>
      <c r="F12" s="57">
        <v>28.57</v>
      </c>
      <c r="G12" s="55">
        <v>5</v>
      </c>
      <c r="H12" s="58">
        <v>71.43</v>
      </c>
      <c r="I12" s="59" t="s">
        <v>18</v>
      </c>
      <c r="J12" s="60" t="s">
        <v>18</v>
      </c>
      <c r="K12" s="61">
        <v>1.5</v>
      </c>
      <c r="L12" s="62">
        <v>0.4916</v>
      </c>
      <c r="M12" s="63">
        <f aca="true" t="shared" si="0" ref="M12:M19">L12*K12</f>
        <v>0.7373999999999999</v>
      </c>
    </row>
    <row r="13" spans="1:13" s="30" customFormat="1" ht="27" thickBot="1">
      <c r="A13" s="29"/>
      <c r="B13" s="448"/>
      <c r="C13" s="74">
        <v>7</v>
      </c>
      <c r="D13" s="74" t="s">
        <v>49</v>
      </c>
      <c r="E13" s="85">
        <v>3</v>
      </c>
      <c r="F13" s="77">
        <f>E13/C13*100</f>
        <v>42.857142857142854</v>
      </c>
      <c r="G13" s="74">
        <v>4</v>
      </c>
      <c r="H13" s="75">
        <f>G13/C13*100</f>
        <v>57.14285714285714</v>
      </c>
      <c r="I13" s="83" t="s">
        <v>18</v>
      </c>
      <c r="J13" s="83" t="s">
        <v>18</v>
      </c>
      <c r="K13" s="80">
        <v>1.5</v>
      </c>
      <c r="L13" s="84">
        <f>'1.2สรุปผล KPI(G) QY'!$J$13</f>
        <v>0.682</v>
      </c>
      <c r="M13" s="76">
        <f t="shared" si="0"/>
        <v>1.0230000000000001</v>
      </c>
    </row>
    <row r="14" spans="1:13" s="30" customFormat="1" ht="24.75" customHeight="1">
      <c r="A14" s="29"/>
      <c r="B14" s="446" t="s">
        <v>24</v>
      </c>
      <c r="C14" s="64">
        <v>5</v>
      </c>
      <c r="D14" s="64" t="s">
        <v>23</v>
      </c>
      <c r="E14" s="65" t="s">
        <v>18</v>
      </c>
      <c r="F14" s="65" t="s">
        <v>18</v>
      </c>
      <c r="G14" s="64">
        <v>4</v>
      </c>
      <c r="H14" s="66">
        <v>80</v>
      </c>
      <c r="I14" s="67">
        <v>1</v>
      </c>
      <c r="J14" s="68">
        <v>20</v>
      </c>
      <c r="K14" s="69">
        <v>1.25</v>
      </c>
      <c r="L14" s="70">
        <v>0.1174</v>
      </c>
      <c r="M14" s="63">
        <f t="shared" si="0"/>
        <v>0.14675</v>
      </c>
    </row>
    <row r="15" spans="1:13" s="30" customFormat="1" ht="27" thickBot="1">
      <c r="A15" s="29"/>
      <c r="B15" s="448"/>
      <c r="C15" s="74">
        <v>5</v>
      </c>
      <c r="D15" s="74" t="s">
        <v>49</v>
      </c>
      <c r="E15" s="82">
        <v>2</v>
      </c>
      <c r="F15" s="77">
        <f>E15/C15*100</f>
        <v>40</v>
      </c>
      <c r="G15" s="74">
        <v>3</v>
      </c>
      <c r="H15" s="75">
        <f>G15/C15*100</f>
        <v>60</v>
      </c>
      <c r="I15" s="83" t="s">
        <v>18</v>
      </c>
      <c r="J15" s="83" t="s">
        <v>18</v>
      </c>
      <c r="K15" s="80">
        <v>1.25</v>
      </c>
      <c r="L15" s="84">
        <f>'1.2สรุปผล KPI(G) QY'!$J$18</f>
        <v>0.4536</v>
      </c>
      <c r="M15" s="76">
        <f t="shared" si="0"/>
        <v>0.567</v>
      </c>
    </row>
    <row r="16" spans="1:13" s="30" customFormat="1" ht="33" customHeight="1">
      <c r="A16" s="29"/>
      <c r="B16" s="446" t="s">
        <v>25</v>
      </c>
      <c r="C16" s="64">
        <v>4</v>
      </c>
      <c r="D16" s="64" t="s">
        <v>23</v>
      </c>
      <c r="E16" s="65" t="s">
        <v>18</v>
      </c>
      <c r="F16" s="65" t="s">
        <v>18</v>
      </c>
      <c r="G16" s="64">
        <v>4</v>
      </c>
      <c r="H16" s="66">
        <v>100</v>
      </c>
      <c r="I16" s="67" t="s">
        <v>18</v>
      </c>
      <c r="J16" s="68" t="s">
        <v>18</v>
      </c>
      <c r="K16" s="69">
        <v>1.25</v>
      </c>
      <c r="L16" s="70">
        <v>0.0285</v>
      </c>
      <c r="M16" s="63">
        <f t="shared" si="0"/>
        <v>0.035625000000000004</v>
      </c>
    </row>
    <row r="17" spans="1:13" s="30" customFormat="1" ht="30" customHeight="1" thickBot="1">
      <c r="A17" s="29"/>
      <c r="B17" s="448"/>
      <c r="C17" s="74">
        <v>4</v>
      </c>
      <c r="D17" s="74" t="s">
        <v>49</v>
      </c>
      <c r="E17" s="77">
        <v>2</v>
      </c>
      <c r="F17" s="77">
        <f>E17/C17*100</f>
        <v>50</v>
      </c>
      <c r="G17" s="74">
        <v>2</v>
      </c>
      <c r="H17" s="75">
        <f>G17/C17*100</f>
        <v>50</v>
      </c>
      <c r="I17" s="78" t="s">
        <v>18</v>
      </c>
      <c r="J17" s="79" t="s">
        <v>18</v>
      </c>
      <c r="K17" s="80">
        <v>1.25</v>
      </c>
      <c r="L17" s="81">
        <f>'1.2สรุปผล KPI(G) QY'!$J$24</f>
        <v>0</v>
      </c>
      <c r="M17" s="76">
        <f t="shared" si="0"/>
        <v>0</v>
      </c>
    </row>
    <row r="18" spans="1:13" s="30" customFormat="1" ht="24" customHeight="1">
      <c r="A18" s="29"/>
      <c r="B18" s="446" t="s">
        <v>26</v>
      </c>
      <c r="C18" s="31">
        <v>7</v>
      </c>
      <c r="D18" s="31" t="s">
        <v>23</v>
      </c>
      <c r="E18" s="32" t="s">
        <v>18</v>
      </c>
      <c r="F18" s="32" t="s">
        <v>18</v>
      </c>
      <c r="G18" s="31">
        <v>7</v>
      </c>
      <c r="H18" s="33">
        <v>100</v>
      </c>
      <c r="I18" s="64" t="s">
        <v>18</v>
      </c>
      <c r="J18" s="66" t="s">
        <v>18</v>
      </c>
      <c r="K18" s="34">
        <v>1</v>
      </c>
      <c r="L18" s="35">
        <v>0.1354</v>
      </c>
      <c r="M18" s="63">
        <f t="shared" si="0"/>
        <v>0.1354</v>
      </c>
    </row>
    <row r="19" spans="1:13" s="30" customFormat="1" ht="27" thickBot="1">
      <c r="A19" s="29"/>
      <c r="B19" s="447"/>
      <c r="C19" s="86">
        <v>7</v>
      </c>
      <c r="D19" s="86" t="s">
        <v>49</v>
      </c>
      <c r="E19" s="87">
        <v>2</v>
      </c>
      <c r="F19" s="87">
        <f>E19/C19*100</f>
        <v>28.57142857142857</v>
      </c>
      <c r="G19" s="86">
        <v>5</v>
      </c>
      <c r="H19" s="88">
        <f>G19/C19*100</f>
        <v>71.42857142857143</v>
      </c>
      <c r="I19" s="86" t="s">
        <v>18</v>
      </c>
      <c r="J19" s="89" t="s">
        <v>18</v>
      </c>
      <c r="K19" s="90">
        <v>1</v>
      </c>
      <c r="L19" s="109">
        <f>'1.2สรุปผล KPI(G) QY'!$J$29</f>
        <v>0</v>
      </c>
      <c r="M19" s="110">
        <f t="shared" si="0"/>
        <v>0</v>
      </c>
    </row>
    <row r="20" spans="1:13" s="30" customFormat="1" ht="27" thickTop="1">
      <c r="A20" s="29"/>
      <c r="B20" s="91" t="s">
        <v>36</v>
      </c>
      <c r="C20" s="92">
        <v>23</v>
      </c>
      <c r="D20" s="92" t="s">
        <v>23</v>
      </c>
      <c r="E20" s="93">
        <v>2</v>
      </c>
      <c r="F20" s="94">
        <v>8.7</v>
      </c>
      <c r="G20" s="92">
        <v>20</v>
      </c>
      <c r="H20" s="95">
        <v>86.96</v>
      </c>
      <c r="I20" s="96">
        <v>1</v>
      </c>
      <c r="J20" s="95">
        <v>4.35</v>
      </c>
      <c r="K20" s="97">
        <v>5</v>
      </c>
      <c r="L20" s="98">
        <v>0.7729</v>
      </c>
      <c r="M20" s="99"/>
    </row>
    <row r="21" spans="1:13" s="37" customFormat="1" ht="24.75" customHeight="1" thickBot="1">
      <c r="A21" s="36"/>
      <c r="B21" s="100" t="s">
        <v>36</v>
      </c>
      <c r="C21" s="101">
        <v>23</v>
      </c>
      <c r="D21" s="101" t="s">
        <v>49</v>
      </c>
      <c r="E21" s="102">
        <v>9</v>
      </c>
      <c r="F21" s="103">
        <f>E21/C21*100</f>
        <v>39.130434782608695</v>
      </c>
      <c r="G21" s="101">
        <v>14</v>
      </c>
      <c r="H21" s="104">
        <f>G21/C21*100</f>
        <v>60.86956521739131</v>
      </c>
      <c r="I21" s="105" t="s">
        <v>18</v>
      </c>
      <c r="J21" s="105" t="s">
        <v>18</v>
      </c>
      <c r="K21" s="106">
        <v>5</v>
      </c>
      <c r="L21" s="107">
        <f>L13+L15+L17+L19</f>
        <v>1.1356000000000002</v>
      </c>
      <c r="M21" s="108"/>
    </row>
    <row r="22" spans="1:13" s="39" customFormat="1" ht="24">
      <c r="A22" s="38"/>
      <c r="B22" s="398" t="s">
        <v>37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</row>
    <row r="23" spans="2:13" ht="30">
      <c r="B23" s="399" t="s">
        <v>44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</row>
    <row r="24" spans="2:13" ht="28.5">
      <c r="B24" s="396" t="s">
        <v>38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</row>
    <row r="25" spans="2:13" ht="30">
      <c r="B25" s="397" t="s">
        <v>39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</row>
    <row r="26" spans="2:13" ht="27">
      <c r="B26" s="375" t="s">
        <v>28</v>
      </c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2:12" ht="12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ht="15" customHeight="1">
      <c r="I28" s="41"/>
    </row>
    <row r="29" spans="9:20" ht="15" customHeight="1">
      <c r="I29" s="41"/>
      <c r="Q29" s="10">
        <v>1</v>
      </c>
      <c r="R29" s="10">
        <v>2</v>
      </c>
      <c r="S29" s="10">
        <v>3</v>
      </c>
      <c r="T29" s="10">
        <v>4</v>
      </c>
    </row>
    <row r="30" spans="16:20" ht="15" customHeight="1">
      <c r="P30" s="11" t="s">
        <v>40</v>
      </c>
      <c r="Q30" s="12" t="e">
        <f>#REF!</f>
        <v>#REF!</v>
      </c>
      <c r="R30" s="12" t="e">
        <f>#REF!</f>
        <v>#REF!</v>
      </c>
      <c r="S30" s="12" t="e">
        <f>#REF!</f>
        <v>#REF!</v>
      </c>
      <c r="T30" s="12" t="e">
        <f>#REF!</f>
        <v>#REF!</v>
      </c>
    </row>
    <row r="31" spans="16:20" ht="15" customHeight="1">
      <c r="P31" s="11" t="s">
        <v>41</v>
      </c>
      <c r="Q31" s="12">
        <f>M12</f>
        <v>0.7373999999999999</v>
      </c>
      <c r="R31" s="12">
        <f>M14</f>
        <v>0.14675</v>
      </c>
      <c r="S31" s="12">
        <f>M16</f>
        <v>0.035625000000000004</v>
      </c>
      <c r="T31" s="12">
        <f>M18</f>
        <v>0.1354</v>
      </c>
    </row>
    <row r="32" spans="16:20" ht="15" customHeight="1">
      <c r="P32" s="11" t="s">
        <v>42</v>
      </c>
      <c r="Q32" s="12">
        <f>M13</f>
        <v>1.0230000000000001</v>
      </c>
      <c r="R32" s="12">
        <f>M15</f>
        <v>0.567</v>
      </c>
      <c r="S32" s="12">
        <f>M17</f>
        <v>0</v>
      </c>
      <c r="T32" s="12">
        <f>M19</f>
        <v>0</v>
      </c>
    </row>
    <row r="33" spans="15:20" ht="15" customHeight="1">
      <c r="O33" s="11"/>
      <c r="P33" s="11" t="s">
        <v>43</v>
      </c>
      <c r="Q33" s="12" t="e">
        <f>#REF!</f>
        <v>#REF!</v>
      </c>
      <c r="R33" s="12" t="e">
        <f>#REF!</f>
        <v>#REF!</v>
      </c>
      <c r="S33" s="12" t="e">
        <f>#REF!</f>
        <v>#REF!</v>
      </c>
      <c r="T33" s="12" t="e">
        <f>#REF!</f>
        <v>#REF!</v>
      </c>
    </row>
    <row r="34" ht="15" customHeight="1">
      <c r="O34" s="12"/>
    </row>
    <row r="35" spans="15:18" ht="15" customHeight="1">
      <c r="O35" s="12"/>
      <c r="P35" s="12"/>
      <c r="Q35" s="42"/>
      <c r="R35" s="42"/>
    </row>
    <row r="36" spans="15:18" ht="15" customHeight="1">
      <c r="O36" s="12"/>
      <c r="P36" s="12"/>
      <c r="Q36" s="42"/>
      <c r="R36" s="42"/>
    </row>
    <row r="37" spans="15:18" ht="15" customHeight="1">
      <c r="O37" s="12"/>
      <c r="P37" s="12"/>
      <c r="Q37" s="42"/>
      <c r="R37" s="42"/>
    </row>
    <row r="41" spans="15:18" ht="15" customHeight="1">
      <c r="O41" s="11"/>
      <c r="P41" s="11"/>
      <c r="Q41" s="11"/>
      <c r="R41" s="11"/>
    </row>
    <row r="42" spans="15:18" ht="15" customHeight="1">
      <c r="O42" s="12"/>
      <c r="P42" s="12"/>
      <c r="Q42" s="42"/>
      <c r="R42" s="42"/>
    </row>
    <row r="43" spans="15:18" ht="15" customHeight="1">
      <c r="O43" s="12"/>
      <c r="P43" s="12"/>
      <c r="Q43" s="42"/>
      <c r="R43" s="42"/>
    </row>
    <row r="44" spans="15:18" ht="15" customHeight="1">
      <c r="O44" s="12"/>
      <c r="P44" s="12"/>
      <c r="Q44" s="42"/>
      <c r="R44" s="42"/>
    </row>
    <row r="45" spans="15:18" ht="15" customHeight="1">
      <c r="O45" s="12"/>
      <c r="P45" s="12"/>
      <c r="Q45" s="42"/>
      <c r="R45" s="42"/>
    </row>
    <row r="47" spans="16:19" ht="15" customHeight="1">
      <c r="P47" s="10"/>
      <c r="Q47" s="10"/>
      <c r="R47" s="10"/>
      <c r="S47" s="10"/>
    </row>
    <row r="48" spans="15:19" ht="15" customHeight="1">
      <c r="O48" s="11"/>
      <c r="P48" s="12"/>
      <c r="Q48" s="12"/>
      <c r="R48" s="12"/>
      <c r="S48" s="12"/>
    </row>
    <row r="49" spans="15:19" ht="15" customHeight="1">
      <c r="O49" s="11"/>
      <c r="P49" s="12"/>
      <c r="Q49" s="12"/>
      <c r="R49" s="12"/>
      <c r="S49" s="12"/>
    </row>
    <row r="50" spans="15:19" ht="15" customHeight="1">
      <c r="O50" s="11"/>
      <c r="P50" s="42"/>
      <c r="Q50" s="42"/>
      <c r="R50" s="42"/>
      <c r="S50" s="42"/>
    </row>
    <row r="51" spans="15:19" ht="15" customHeight="1">
      <c r="O51" s="11"/>
      <c r="P51" s="42"/>
      <c r="Q51" s="42"/>
      <c r="R51" s="42"/>
      <c r="S51" s="42"/>
    </row>
    <row r="57" ht="19.5" customHeight="1"/>
    <row r="58" ht="41.25" customHeight="1"/>
    <row r="60" ht="21.75" customHeight="1"/>
    <row r="61" ht="22.5" customHeight="1"/>
  </sheetData>
  <sheetProtection/>
  <mergeCells count="29">
    <mergeCell ref="B1:M1"/>
    <mergeCell ref="B2:M2"/>
    <mergeCell ref="B3:M3"/>
    <mergeCell ref="B4:M4"/>
    <mergeCell ref="B6:M6"/>
    <mergeCell ref="B7:B11"/>
    <mergeCell ref="I8:J8"/>
    <mergeCell ref="C9:C11"/>
    <mergeCell ref="E9:F10"/>
    <mergeCell ref="G9:H10"/>
    <mergeCell ref="I9:J10"/>
    <mergeCell ref="B25:M25"/>
    <mergeCell ref="D8:D11"/>
    <mergeCell ref="E8:F8"/>
    <mergeCell ref="G8:H8"/>
    <mergeCell ref="B18:B19"/>
    <mergeCell ref="B16:B17"/>
    <mergeCell ref="B14:B15"/>
    <mergeCell ref="B12:B13"/>
    <mergeCell ref="B26:M26"/>
    <mergeCell ref="K9:K11"/>
    <mergeCell ref="L9:L11"/>
    <mergeCell ref="B22:M22"/>
    <mergeCell ref="B23:M23"/>
    <mergeCell ref="C7:C8"/>
    <mergeCell ref="D7:J7"/>
    <mergeCell ref="K7:L8"/>
    <mergeCell ref="M7:M11"/>
    <mergeCell ref="B24:M24"/>
  </mergeCells>
  <printOptions horizontalCentered="1" verticalCentered="1"/>
  <pageMargins left="0.5905511811023623" right="0.5905511811023623" top="0.15748031496062992" bottom="0.3937007874015748" header="0.4330708661417323" footer="0.07874015748031496"/>
  <pageSetup firstPageNumber="1" useFirstPageNumber="1" horizontalDpi="600" verticalDpi="600" orientation="landscape" paperSize="9" scale="88" r:id="rId2"/>
  <headerFooter alignWithMargins="0">
    <oddFooter>&amp;C&amp;"TH SarabunPSK,Regular"&amp;18&amp;P&amp;R&amp;"TH SarabunPSK,Regular"&amp;18คณะเทคโนโลยีสื่อสารมวลชน</oddFooter>
  </headerFooter>
  <rowBreaks count="1" manualBreakCount="1">
    <brk id="22" min="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CC"/>
    <pageSetUpPr fitToPage="1"/>
  </sheetPr>
  <dimension ref="A1:AK33"/>
  <sheetViews>
    <sheetView view="pageBreakPreview" zoomScaleSheetLayoutView="100" workbookViewId="0" topLeftCell="A1">
      <selection activeCell="G14" sqref="G14"/>
    </sheetView>
  </sheetViews>
  <sheetFormatPr defaultColWidth="9.140625" defaultRowHeight="15"/>
  <cols>
    <col min="1" max="1" width="7.140625" style="5" customWidth="1"/>
    <col min="2" max="2" width="7.8515625" style="5" customWidth="1"/>
    <col min="3" max="3" width="60.57421875" style="1" customWidth="1"/>
    <col min="4" max="4" width="9.421875" style="1" customWidth="1"/>
    <col min="5" max="5" width="8.8515625" style="1" bestFit="1" customWidth="1"/>
    <col min="6" max="6" width="8.8515625" style="1" customWidth="1"/>
    <col min="7" max="7" width="7.421875" style="1" customWidth="1"/>
    <col min="8" max="8" width="9.8515625" style="1" customWidth="1"/>
    <col min="9" max="9" width="10.57421875" style="1" customWidth="1"/>
    <col min="10" max="10" width="10.8515625" style="1" customWidth="1"/>
    <col min="11" max="15" width="7.7109375" style="1" customWidth="1"/>
    <col min="16" max="16384" width="8.8515625" style="1" customWidth="1"/>
  </cols>
  <sheetData>
    <row r="1" spans="1:15" ht="32.25" customHeight="1">
      <c r="A1" s="468" t="s">
        <v>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2" spans="1:15" ht="30">
      <c r="A2" s="469" t="s">
        <v>102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</row>
    <row r="3" spans="1:15" s="6" customFormat="1" ht="30">
      <c r="A3" s="470" t="s">
        <v>137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</row>
    <row r="4" spans="1:15" ht="27">
      <c r="A4" s="471" t="s">
        <v>138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</row>
    <row r="5" spans="1:15" s="3" customFormat="1" ht="24">
      <c r="A5" s="2"/>
      <c r="B5" s="2"/>
      <c r="C5" s="2"/>
      <c r="D5" s="2"/>
      <c r="E5" s="2"/>
      <c r="F5" s="466" t="s">
        <v>1</v>
      </c>
      <c r="G5" s="466"/>
      <c r="H5" s="115">
        <v>4</v>
      </c>
      <c r="I5" s="467" t="s">
        <v>2</v>
      </c>
      <c r="J5" s="467"/>
      <c r="K5" s="467"/>
      <c r="L5" s="467"/>
      <c r="M5" s="467"/>
      <c r="N5" s="2"/>
      <c r="O5" s="2"/>
    </row>
    <row r="6" spans="1:15" s="3" customFormat="1" ht="24">
      <c r="A6" s="2"/>
      <c r="B6" s="2"/>
      <c r="C6" s="2"/>
      <c r="D6" s="2"/>
      <c r="E6" s="2"/>
      <c r="F6" s="466"/>
      <c r="G6" s="466"/>
      <c r="H6" s="112">
        <v>3</v>
      </c>
      <c r="I6" s="467" t="s">
        <v>3</v>
      </c>
      <c r="J6" s="467"/>
      <c r="K6" s="467"/>
      <c r="L6" s="467"/>
      <c r="M6" s="467"/>
      <c r="N6" s="2"/>
      <c r="O6" s="2"/>
    </row>
    <row r="7" spans="1:15" s="3" customFormat="1" ht="24">
      <c r="A7" s="2"/>
      <c r="B7" s="2"/>
      <c r="C7" s="2"/>
      <c r="D7" s="2"/>
      <c r="E7" s="2"/>
      <c r="F7" s="466"/>
      <c r="G7" s="466"/>
      <c r="H7" s="112">
        <v>2</v>
      </c>
      <c r="I7" s="467" t="s">
        <v>4</v>
      </c>
      <c r="J7" s="467"/>
      <c r="K7" s="467"/>
      <c r="L7" s="467"/>
      <c r="M7" s="467"/>
      <c r="N7" s="2"/>
      <c r="O7" s="2"/>
    </row>
    <row r="8" spans="1:15" s="3" customFormat="1" ht="24">
      <c r="A8" s="2"/>
      <c r="B8" s="2"/>
      <c r="C8" s="2"/>
      <c r="D8" s="2"/>
      <c r="E8" s="2"/>
      <c r="F8" s="466"/>
      <c r="G8" s="466"/>
      <c r="H8" s="342">
        <v>1</v>
      </c>
      <c r="I8" s="467" t="s">
        <v>5</v>
      </c>
      <c r="J8" s="467"/>
      <c r="K8" s="467"/>
      <c r="L8" s="467"/>
      <c r="M8" s="467"/>
      <c r="N8" s="2"/>
      <c r="O8" s="2"/>
    </row>
    <row r="9" spans="1:15" ht="24">
      <c r="A9" s="4"/>
      <c r="B9" s="4"/>
      <c r="C9" s="4"/>
      <c r="D9" s="4"/>
      <c r="E9" s="4"/>
      <c r="F9" s="460"/>
      <c r="G9" s="460"/>
      <c r="H9" s="4"/>
      <c r="I9" s="460"/>
      <c r="J9" s="460"/>
      <c r="K9" s="460"/>
      <c r="L9" s="460"/>
      <c r="M9" s="460"/>
      <c r="N9" s="4"/>
      <c r="O9" s="4"/>
    </row>
    <row r="10" spans="1:15" ht="32.25" customHeight="1">
      <c r="A10" s="461" t="s">
        <v>53</v>
      </c>
      <c r="B10" s="461" t="s">
        <v>54</v>
      </c>
      <c r="C10" s="461" t="s">
        <v>61</v>
      </c>
      <c r="D10" s="461" t="s">
        <v>57</v>
      </c>
      <c r="E10" s="461"/>
      <c r="F10" s="462" t="s">
        <v>7</v>
      </c>
      <c r="G10" s="463" t="s">
        <v>130</v>
      </c>
      <c r="H10" s="461"/>
      <c r="I10" s="461"/>
      <c r="J10" s="464"/>
      <c r="K10" s="465" t="s">
        <v>148</v>
      </c>
      <c r="L10" s="461"/>
      <c r="M10" s="461"/>
      <c r="N10" s="461"/>
      <c r="O10" s="461"/>
    </row>
    <row r="11" spans="1:15" ht="35.25" customHeight="1">
      <c r="A11" s="461"/>
      <c r="B11" s="461"/>
      <c r="C11" s="461"/>
      <c r="D11" s="461"/>
      <c r="E11" s="461"/>
      <c r="F11" s="462"/>
      <c r="G11" s="463"/>
      <c r="H11" s="461"/>
      <c r="I11" s="461"/>
      <c r="J11" s="464"/>
      <c r="K11" s="465"/>
      <c r="L11" s="461"/>
      <c r="M11" s="461"/>
      <c r="N11" s="461"/>
      <c r="O11" s="461"/>
    </row>
    <row r="12" spans="1:37" ht="44.25" customHeight="1">
      <c r="A12" s="461"/>
      <c r="B12" s="461"/>
      <c r="C12" s="461"/>
      <c r="D12" s="13" t="s">
        <v>9</v>
      </c>
      <c r="E12" s="13" t="s">
        <v>10</v>
      </c>
      <c r="F12" s="462"/>
      <c r="G12" s="52" t="s">
        <v>1</v>
      </c>
      <c r="H12" s="13" t="s">
        <v>11</v>
      </c>
      <c r="I12" s="13" t="s">
        <v>12</v>
      </c>
      <c r="J12" s="53" t="s">
        <v>13</v>
      </c>
      <c r="K12" s="49">
        <v>1</v>
      </c>
      <c r="L12" s="13">
        <v>2</v>
      </c>
      <c r="M12" s="13">
        <v>3</v>
      </c>
      <c r="N12" s="13">
        <v>4</v>
      </c>
      <c r="O12" s="13">
        <v>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s="7" customFormat="1" ht="54" customHeight="1">
      <c r="A13" s="459" t="s">
        <v>109</v>
      </c>
      <c r="B13" s="459"/>
      <c r="C13" s="459"/>
      <c r="D13" s="43"/>
      <c r="E13" s="43"/>
      <c r="F13" s="46">
        <f>SUM(F15:F17)</f>
        <v>30</v>
      </c>
      <c r="G13" s="54"/>
      <c r="H13" s="158"/>
      <c r="I13" s="158"/>
      <c r="J13" s="159">
        <f>J15+J16+J17</f>
        <v>0.682</v>
      </c>
      <c r="K13" s="50"/>
      <c r="L13" s="43"/>
      <c r="M13" s="43"/>
      <c r="N13" s="43"/>
      <c r="O13" s="4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s="7" customFormat="1" ht="48" customHeight="1">
      <c r="A14" s="452" t="s">
        <v>110</v>
      </c>
      <c r="B14" s="453"/>
      <c r="C14" s="454"/>
      <c r="D14" s="283"/>
      <c r="E14" s="284"/>
      <c r="F14" s="283"/>
      <c r="G14" s="285"/>
      <c r="H14" s="286"/>
      <c r="I14" s="286"/>
      <c r="J14" s="287"/>
      <c r="K14" s="288"/>
      <c r="L14" s="284"/>
      <c r="M14" s="284"/>
      <c r="N14" s="284"/>
      <c r="O14" s="28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4">
      <c r="A15" s="73" t="s">
        <v>66</v>
      </c>
      <c r="B15" s="73" t="s">
        <v>66</v>
      </c>
      <c r="C15" s="202" t="s">
        <v>69</v>
      </c>
      <c r="D15" s="203" t="s">
        <v>14</v>
      </c>
      <c r="E15" s="169">
        <v>60</v>
      </c>
      <c r="F15" s="230">
        <v>10</v>
      </c>
      <c r="G15" s="254">
        <v>3</v>
      </c>
      <c r="H15" s="212">
        <f>'3.1รายงานผล '!G13</f>
        <v>43.9</v>
      </c>
      <c r="I15" s="212">
        <v>1.78</v>
      </c>
      <c r="J15" s="213">
        <f>I15*F15/100</f>
        <v>0.17800000000000002</v>
      </c>
      <c r="K15" s="168">
        <v>40</v>
      </c>
      <c r="L15" s="169">
        <v>45</v>
      </c>
      <c r="M15" s="169">
        <v>50</v>
      </c>
      <c r="N15" s="169">
        <v>55</v>
      </c>
      <c r="O15" s="169">
        <v>60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48.75">
      <c r="A16" s="44" t="s">
        <v>67</v>
      </c>
      <c r="B16" s="44" t="s">
        <v>67</v>
      </c>
      <c r="C16" s="207" t="s">
        <v>64</v>
      </c>
      <c r="D16" s="200" t="s">
        <v>14</v>
      </c>
      <c r="E16" s="44">
        <v>70</v>
      </c>
      <c r="F16" s="231">
        <v>10</v>
      </c>
      <c r="G16" s="357">
        <v>4</v>
      </c>
      <c r="H16" s="212">
        <f>'3.1รายงานผล '!G14</f>
        <v>81.88</v>
      </c>
      <c r="I16" s="209">
        <v>5</v>
      </c>
      <c r="J16" s="215">
        <f>I16*F16/100</f>
        <v>0.5</v>
      </c>
      <c r="K16" s="184">
        <v>50</v>
      </c>
      <c r="L16" s="185">
        <v>55</v>
      </c>
      <c r="M16" s="185">
        <v>60</v>
      </c>
      <c r="N16" s="185">
        <v>65</v>
      </c>
      <c r="O16" s="185">
        <v>70</v>
      </c>
      <c r="P16" s="71"/>
      <c r="Q16" s="114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255" customFormat="1" ht="48.75">
      <c r="A17" s="44" t="s">
        <v>68</v>
      </c>
      <c r="B17" s="44" t="s">
        <v>68</v>
      </c>
      <c r="C17" s="210" t="s">
        <v>65</v>
      </c>
      <c r="D17" s="211" t="s">
        <v>14</v>
      </c>
      <c r="E17" s="44">
        <v>35</v>
      </c>
      <c r="F17" s="232">
        <v>10</v>
      </c>
      <c r="G17" s="254">
        <v>3</v>
      </c>
      <c r="H17" s="212">
        <v>0.6</v>
      </c>
      <c r="I17" s="209">
        <v>0.04</v>
      </c>
      <c r="J17" s="215">
        <f>I17*F17/100</f>
        <v>0.004</v>
      </c>
      <c r="K17" s="184">
        <v>15</v>
      </c>
      <c r="L17" s="185">
        <v>20</v>
      </c>
      <c r="M17" s="185">
        <v>25</v>
      </c>
      <c r="N17" s="185">
        <v>30</v>
      </c>
      <c r="O17" s="185">
        <v>35</v>
      </c>
      <c r="P17" s="229">
        <f>((((H17-0)/15*100/100)))</f>
        <v>0.04</v>
      </c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</row>
    <row r="18" spans="1:37" s="7" customFormat="1" ht="48.75" customHeight="1">
      <c r="A18" s="458" t="s">
        <v>45</v>
      </c>
      <c r="B18" s="458"/>
      <c r="C18" s="458"/>
      <c r="D18" s="43"/>
      <c r="E18" s="43"/>
      <c r="F18" s="46">
        <f>SUM(F20:F23)</f>
        <v>30</v>
      </c>
      <c r="G18" s="54"/>
      <c r="H18" s="158"/>
      <c r="I18" s="158"/>
      <c r="J18" s="159">
        <f>J20+J21+J22+J23</f>
        <v>0.4536</v>
      </c>
      <c r="K18" s="50"/>
      <c r="L18" s="43"/>
      <c r="M18" s="43"/>
      <c r="N18" s="43"/>
      <c r="O18" s="4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s="7" customFormat="1" ht="75" customHeight="1">
      <c r="A19" s="455" t="s">
        <v>111</v>
      </c>
      <c r="B19" s="456"/>
      <c r="C19" s="457"/>
      <c r="D19" s="127"/>
      <c r="E19" s="126"/>
      <c r="F19" s="127"/>
      <c r="G19" s="289"/>
      <c r="H19" s="155"/>
      <c r="I19" s="155"/>
      <c r="J19" s="152"/>
      <c r="K19" s="129"/>
      <c r="L19" s="126"/>
      <c r="M19" s="126"/>
      <c r="N19" s="126"/>
      <c r="O19" s="126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48.75">
      <c r="A20" s="201" t="s">
        <v>72</v>
      </c>
      <c r="B20" s="201" t="s">
        <v>72</v>
      </c>
      <c r="C20" s="202" t="s">
        <v>73</v>
      </c>
      <c r="D20" s="203" t="s">
        <v>16</v>
      </c>
      <c r="E20" s="73">
        <v>3</v>
      </c>
      <c r="F20" s="167">
        <v>8</v>
      </c>
      <c r="G20" s="238">
        <v>2</v>
      </c>
      <c r="H20" s="216">
        <f>'3.1รายงานผล '!G18</f>
        <v>0</v>
      </c>
      <c r="I20" s="217">
        <v>0</v>
      </c>
      <c r="J20" s="218">
        <f>I20*F20/100</f>
        <v>0</v>
      </c>
      <c r="K20" s="117">
        <v>1</v>
      </c>
      <c r="L20" s="73">
        <v>1.5</v>
      </c>
      <c r="M20" s="73">
        <v>2</v>
      </c>
      <c r="N20" s="73">
        <v>2.5</v>
      </c>
      <c r="O20" s="73">
        <v>3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73.5">
      <c r="A21" s="206" t="s">
        <v>74</v>
      </c>
      <c r="B21" s="206" t="s">
        <v>74</v>
      </c>
      <c r="C21" s="207" t="s">
        <v>80</v>
      </c>
      <c r="D21" s="200" t="s">
        <v>75</v>
      </c>
      <c r="E21" s="44">
        <v>10</v>
      </c>
      <c r="F21" s="181">
        <v>8</v>
      </c>
      <c r="G21" s="133">
        <v>2</v>
      </c>
      <c r="H21" s="219">
        <f>'3.1รายงานผล '!G19</f>
        <v>0</v>
      </c>
      <c r="I21" s="220">
        <v>0</v>
      </c>
      <c r="J21" s="218">
        <f>I21*F21/100</f>
        <v>0</v>
      </c>
      <c r="K21" s="51">
        <v>2</v>
      </c>
      <c r="L21" s="44">
        <v>4</v>
      </c>
      <c r="M21" s="44">
        <v>6</v>
      </c>
      <c r="N21" s="44">
        <v>8</v>
      </c>
      <c r="O21" s="44">
        <v>10</v>
      </c>
      <c r="P21" s="72"/>
      <c r="Q21" s="71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73.5">
      <c r="A22" s="206" t="s">
        <v>76</v>
      </c>
      <c r="B22" s="206" t="s">
        <v>76</v>
      </c>
      <c r="C22" s="207" t="s">
        <v>103</v>
      </c>
      <c r="D22" s="200" t="s">
        <v>75</v>
      </c>
      <c r="E22" s="44">
        <v>4</v>
      </c>
      <c r="F22" s="181">
        <v>7</v>
      </c>
      <c r="G22" s="133">
        <v>3</v>
      </c>
      <c r="H22" s="219">
        <v>3</v>
      </c>
      <c r="I22" s="220">
        <v>4</v>
      </c>
      <c r="J22" s="218">
        <f>I22*F22/100</f>
        <v>0.28</v>
      </c>
      <c r="K22" s="197">
        <v>0</v>
      </c>
      <c r="L22" s="44">
        <v>1</v>
      </c>
      <c r="M22" s="44">
        <v>2</v>
      </c>
      <c r="N22" s="44">
        <v>3</v>
      </c>
      <c r="O22" s="44">
        <v>4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48.75">
      <c r="A23" s="214" t="s">
        <v>78</v>
      </c>
      <c r="B23" s="214" t="s">
        <v>78</v>
      </c>
      <c r="C23" s="210" t="s">
        <v>79</v>
      </c>
      <c r="D23" s="211" t="s">
        <v>16</v>
      </c>
      <c r="E23" s="45">
        <v>3</v>
      </c>
      <c r="F23" s="183">
        <v>7</v>
      </c>
      <c r="G23" s="239">
        <v>3</v>
      </c>
      <c r="H23" s="216">
        <f>'3.1รายงานผล '!G21</f>
        <v>1.74</v>
      </c>
      <c r="I23" s="221">
        <v>2.48</v>
      </c>
      <c r="J23" s="218">
        <f>I23*F23/100</f>
        <v>0.1736</v>
      </c>
      <c r="K23" s="125">
        <v>1</v>
      </c>
      <c r="L23" s="121">
        <v>1.5</v>
      </c>
      <c r="M23" s="121">
        <v>2</v>
      </c>
      <c r="N23" s="121">
        <v>2.5</v>
      </c>
      <c r="O23" s="121">
        <v>3</v>
      </c>
      <c r="P23" s="229">
        <f>((((H23-1.5)/0.5*100/100)))</f>
        <v>0.48</v>
      </c>
      <c r="Q23" s="71">
        <f>2+P23</f>
        <v>2.48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s="7" customFormat="1" ht="54" customHeight="1">
      <c r="A24" s="459" t="s">
        <v>17</v>
      </c>
      <c r="B24" s="459"/>
      <c r="C24" s="459"/>
      <c r="D24" s="43"/>
      <c r="E24" s="43"/>
      <c r="F24" s="46">
        <f>SUM(F26:F28)</f>
        <v>20</v>
      </c>
      <c r="G24" s="233"/>
      <c r="H24" s="158"/>
      <c r="I24" s="158"/>
      <c r="J24" s="159">
        <f>J26+J27+J28</f>
        <v>0</v>
      </c>
      <c r="K24" s="50"/>
      <c r="L24" s="43"/>
      <c r="M24" s="43"/>
      <c r="N24" s="43"/>
      <c r="O24" s="4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s="7" customFormat="1" ht="49.5" customHeight="1">
      <c r="A25" s="452" t="s">
        <v>112</v>
      </c>
      <c r="B25" s="453"/>
      <c r="C25" s="454"/>
      <c r="D25" s="283"/>
      <c r="E25" s="284"/>
      <c r="F25" s="283"/>
      <c r="G25" s="285"/>
      <c r="H25" s="286"/>
      <c r="I25" s="286"/>
      <c r="J25" s="287"/>
      <c r="K25" s="288"/>
      <c r="L25" s="284"/>
      <c r="M25" s="284"/>
      <c r="N25" s="284"/>
      <c r="O25" s="28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73.5">
      <c r="A26" s="201" t="s">
        <v>83</v>
      </c>
      <c r="B26" s="201" t="s">
        <v>83</v>
      </c>
      <c r="C26" s="202" t="s">
        <v>89</v>
      </c>
      <c r="D26" s="203" t="s">
        <v>15</v>
      </c>
      <c r="E26" s="244">
        <v>240</v>
      </c>
      <c r="F26" s="257">
        <v>8</v>
      </c>
      <c r="G26" s="238">
        <v>2</v>
      </c>
      <c r="H26" s="212">
        <f>'3.1รายงานผล '!G25</f>
        <v>0</v>
      </c>
      <c r="I26" s="212">
        <v>0</v>
      </c>
      <c r="J26" s="213">
        <f>I26*F26/100</f>
        <v>0</v>
      </c>
      <c r="K26" s="168">
        <v>48</v>
      </c>
      <c r="L26" s="169">
        <v>96</v>
      </c>
      <c r="M26" s="169">
        <v>144</v>
      </c>
      <c r="N26" s="169">
        <v>192</v>
      </c>
      <c r="O26" s="169">
        <v>240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98.25">
      <c r="A27" s="201" t="s">
        <v>84</v>
      </c>
      <c r="B27" s="206" t="s">
        <v>84</v>
      </c>
      <c r="C27" s="207" t="s">
        <v>85</v>
      </c>
      <c r="D27" s="200" t="s">
        <v>86</v>
      </c>
      <c r="E27" s="258">
        <v>1</v>
      </c>
      <c r="F27" s="259">
        <v>7</v>
      </c>
      <c r="G27" s="133">
        <v>2</v>
      </c>
      <c r="H27" s="212">
        <f>'3.1รายงานผล '!G26</f>
        <v>0</v>
      </c>
      <c r="I27" s="208">
        <v>0</v>
      </c>
      <c r="J27" s="213">
        <f>I27*F27/100</f>
        <v>0</v>
      </c>
      <c r="K27" s="198">
        <v>0</v>
      </c>
      <c r="L27" s="199">
        <v>0</v>
      </c>
      <c r="M27" s="199">
        <v>0</v>
      </c>
      <c r="N27" s="199">
        <v>0</v>
      </c>
      <c r="O27" s="185">
        <v>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3.25" customHeight="1">
      <c r="A28" s="214" t="s">
        <v>87</v>
      </c>
      <c r="B28" s="214" t="s">
        <v>87</v>
      </c>
      <c r="C28" s="210" t="s">
        <v>88</v>
      </c>
      <c r="D28" s="211" t="s">
        <v>16</v>
      </c>
      <c r="E28" s="260">
        <v>10</v>
      </c>
      <c r="F28" s="261">
        <v>5</v>
      </c>
      <c r="G28" s="133">
        <v>2</v>
      </c>
      <c r="H28" s="212">
        <f>'3.1รายงานผล '!G27</f>
        <v>0</v>
      </c>
      <c r="I28" s="208">
        <v>0</v>
      </c>
      <c r="J28" s="215">
        <f>I28*F28/100</f>
        <v>0</v>
      </c>
      <c r="K28" s="184">
        <v>2</v>
      </c>
      <c r="L28" s="185">
        <v>4</v>
      </c>
      <c r="M28" s="185">
        <v>6</v>
      </c>
      <c r="N28" s="185">
        <v>8</v>
      </c>
      <c r="O28" s="185">
        <v>10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s="7" customFormat="1" ht="49.5" customHeight="1">
      <c r="A29" s="458" t="s">
        <v>46</v>
      </c>
      <c r="B29" s="458"/>
      <c r="C29" s="458"/>
      <c r="D29" s="43"/>
      <c r="E29" s="43"/>
      <c r="F29" s="46">
        <f>SUM(F31:F33)</f>
        <v>20</v>
      </c>
      <c r="G29" s="54"/>
      <c r="H29" s="158"/>
      <c r="I29" s="158"/>
      <c r="J29" s="159">
        <f>J31+J32+J33</f>
        <v>0</v>
      </c>
      <c r="K29" s="50"/>
      <c r="L29" s="43"/>
      <c r="M29" s="43"/>
      <c r="N29" s="43"/>
      <c r="O29" s="4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s="7" customFormat="1" ht="51" customHeight="1">
      <c r="A30" s="455" t="s">
        <v>113</v>
      </c>
      <c r="B30" s="456"/>
      <c r="C30" s="457"/>
      <c r="D30" s="283"/>
      <c r="E30" s="284"/>
      <c r="F30" s="283"/>
      <c r="G30" s="285"/>
      <c r="H30" s="286"/>
      <c r="I30" s="286"/>
      <c r="J30" s="287"/>
      <c r="K30" s="288"/>
      <c r="L30" s="284"/>
      <c r="M30" s="284"/>
      <c r="N30" s="284"/>
      <c r="O30" s="284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48.75">
      <c r="A31" s="201" t="s">
        <v>92</v>
      </c>
      <c r="B31" s="201" t="s">
        <v>92</v>
      </c>
      <c r="C31" s="202" t="s">
        <v>93</v>
      </c>
      <c r="D31" s="203" t="s">
        <v>94</v>
      </c>
      <c r="E31" s="73">
        <v>5</v>
      </c>
      <c r="F31" s="116">
        <v>5</v>
      </c>
      <c r="G31" s="238">
        <v>2</v>
      </c>
      <c r="H31" s="204">
        <f>'3.1รายงานผล '!G30</f>
        <v>0</v>
      </c>
      <c r="I31" s="204">
        <v>0</v>
      </c>
      <c r="J31" s="205">
        <f>I31*F31/100</f>
        <v>0</v>
      </c>
      <c r="K31" s="168">
        <v>1</v>
      </c>
      <c r="L31" s="169">
        <v>2</v>
      </c>
      <c r="M31" s="169">
        <v>3</v>
      </c>
      <c r="N31" s="169">
        <v>4</v>
      </c>
      <c r="O31" s="169">
        <v>5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98.25">
      <c r="A32" s="201" t="s">
        <v>95</v>
      </c>
      <c r="B32" s="206" t="s">
        <v>96</v>
      </c>
      <c r="C32" s="207" t="s">
        <v>117</v>
      </c>
      <c r="D32" s="200" t="s">
        <v>14</v>
      </c>
      <c r="E32" s="44" t="s">
        <v>127</v>
      </c>
      <c r="F32" s="47">
        <v>6</v>
      </c>
      <c r="G32" s="133">
        <v>2</v>
      </c>
      <c r="H32" s="208">
        <f>'3.1รายงานผล '!G31</f>
        <v>0</v>
      </c>
      <c r="I32" s="208">
        <v>0</v>
      </c>
      <c r="J32" s="215">
        <f>I32*F32/100</f>
        <v>0</v>
      </c>
      <c r="K32" s="184">
        <v>2</v>
      </c>
      <c r="L32" s="185">
        <v>4</v>
      </c>
      <c r="M32" s="185">
        <v>6</v>
      </c>
      <c r="N32" s="185">
        <v>8</v>
      </c>
      <c r="O32" s="185">
        <v>10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45.75" customHeight="1">
      <c r="A33" s="201" t="s">
        <v>96</v>
      </c>
      <c r="B33" s="206" t="s">
        <v>97</v>
      </c>
      <c r="C33" s="210" t="s">
        <v>98</v>
      </c>
      <c r="D33" s="234" t="s">
        <v>14</v>
      </c>
      <c r="E33" s="45">
        <v>92</v>
      </c>
      <c r="F33" s="48">
        <v>9</v>
      </c>
      <c r="G33" s="133">
        <v>2</v>
      </c>
      <c r="H33" s="235">
        <f>'3.1รายงานผล '!G32</f>
        <v>0</v>
      </c>
      <c r="I33" s="235">
        <v>0</v>
      </c>
      <c r="J33" s="236">
        <f>I33*F33/100</f>
        <v>0</v>
      </c>
      <c r="K33" s="237">
        <v>84</v>
      </c>
      <c r="L33" s="186">
        <v>86</v>
      </c>
      <c r="M33" s="186">
        <v>88</v>
      </c>
      <c r="N33" s="186">
        <v>90</v>
      </c>
      <c r="O33" s="186">
        <v>92</v>
      </c>
      <c r="P33" s="72">
        <f>((((H33-0)/65*100/100)))</f>
        <v>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</sheetData>
  <sheetProtection/>
  <mergeCells count="29">
    <mergeCell ref="A1:O1"/>
    <mergeCell ref="A2:O2"/>
    <mergeCell ref="A3:O3"/>
    <mergeCell ref="A4:O4"/>
    <mergeCell ref="F5:G5"/>
    <mergeCell ref="I5:M5"/>
    <mergeCell ref="F6:G6"/>
    <mergeCell ref="I6:M6"/>
    <mergeCell ref="F7:G7"/>
    <mergeCell ref="I7:M7"/>
    <mergeCell ref="F8:G8"/>
    <mergeCell ref="I8:M8"/>
    <mergeCell ref="A13:C13"/>
    <mergeCell ref="F9:G9"/>
    <mergeCell ref="I9:M9"/>
    <mergeCell ref="A10:A12"/>
    <mergeCell ref="B10:B12"/>
    <mergeCell ref="C10:C12"/>
    <mergeCell ref="D10:E11"/>
    <mergeCell ref="F10:F12"/>
    <mergeCell ref="G10:J11"/>
    <mergeCell ref="K10:O11"/>
    <mergeCell ref="A14:C14"/>
    <mergeCell ref="A19:C19"/>
    <mergeCell ref="A25:C25"/>
    <mergeCell ref="A30:C30"/>
    <mergeCell ref="A29:C29"/>
    <mergeCell ref="A24:C24"/>
    <mergeCell ref="A18:C18"/>
  </mergeCells>
  <printOptions horizontalCentered="1"/>
  <pageMargins left="0.3937007874015748" right="0.3937007874015748" top="0.5905511811023623" bottom="0.3937007874015748" header="0.31496062992125984" footer="0.1968503937007874"/>
  <pageSetup firstPageNumber="3" useFirstPageNumber="1" fitToHeight="0" fitToWidth="1" horizontalDpi="600" verticalDpi="600" orientation="landscape" paperSize="9" scale="77" r:id="rId1"/>
  <headerFooter>
    <oddFooter>&amp;C&amp;"TH SarabunPSK,Regular"&amp;20&amp;P&amp;R&amp;"TH SarabunPSK,Regular"&amp;20คณะเทคโนโลยีสื่อสารมวลชน</oddFooter>
  </headerFooter>
  <rowBreaks count="3" manualBreakCount="3">
    <brk id="17" max="14" man="1"/>
    <brk id="23" max="14" man="1"/>
    <brk id="2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CC"/>
    <pageSetUpPr fitToPage="1"/>
  </sheetPr>
  <dimension ref="A1:AF31"/>
  <sheetViews>
    <sheetView view="pageBreakPreview" zoomScaleSheetLayoutView="100" workbookViewId="0" topLeftCell="A1">
      <selection activeCell="C4" sqref="C4"/>
    </sheetView>
  </sheetViews>
  <sheetFormatPr defaultColWidth="9.140625" defaultRowHeight="15"/>
  <cols>
    <col min="1" max="1" width="7.140625" style="5" customWidth="1"/>
    <col min="2" max="2" width="7.8515625" style="5" customWidth="1"/>
    <col min="3" max="3" width="60.57421875" style="1" customWidth="1"/>
    <col min="4" max="4" width="10.57421875" style="1" customWidth="1"/>
    <col min="5" max="5" width="7.7109375" style="1" customWidth="1"/>
    <col min="6" max="6" width="8.8515625" style="1" customWidth="1"/>
    <col min="7" max="7" width="9.57421875" style="1" bestFit="1" customWidth="1"/>
    <col min="8" max="8" width="9.8515625" style="1" customWidth="1"/>
    <col min="9" max="9" width="10.57421875" style="1" customWidth="1"/>
    <col min="10" max="10" width="10.8515625" style="1" customWidth="1"/>
    <col min="11" max="11" width="9.57421875" style="1" bestFit="1" customWidth="1"/>
    <col min="12" max="12" width="9.8515625" style="1" customWidth="1"/>
    <col min="13" max="13" width="10.57421875" style="1" customWidth="1"/>
    <col min="14" max="14" width="10.8515625" style="1" customWidth="1"/>
    <col min="15" max="16384" width="8.8515625" style="1" customWidth="1"/>
  </cols>
  <sheetData>
    <row r="1" spans="1:14" ht="30">
      <c r="A1" s="479" t="s">
        <v>100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ht="30">
      <c r="A2" s="480" t="s">
        <v>147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14" s="3" customFormat="1" ht="24" customHeight="1">
      <c r="A3" s="134"/>
      <c r="B3" s="134"/>
      <c r="C3" s="134"/>
      <c r="D3" s="262" t="s">
        <v>1</v>
      </c>
      <c r="E3" s="115">
        <v>4</v>
      </c>
      <c r="F3" s="467" t="s">
        <v>2</v>
      </c>
      <c r="G3" s="467"/>
      <c r="H3" s="467"/>
      <c r="I3" s="467"/>
      <c r="J3" s="467"/>
      <c r="K3" s="467"/>
      <c r="L3" s="467"/>
      <c r="M3" s="467"/>
      <c r="N3" s="148"/>
    </row>
    <row r="4" spans="1:14" s="3" customFormat="1" ht="24" customHeight="1">
      <c r="A4" s="134"/>
      <c r="B4" s="134"/>
      <c r="C4" s="134"/>
      <c r="D4" s="134"/>
      <c r="E4" s="112">
        <v>3</v>
      </c>
      <c r="F4" s="467" t="s">
        <v>3</v>
      </c>
      <c r="G4" s="467"/>
      <c r="H4" s="467"/>
      <c r="I4" s="467"/>
      <c r="J4" s="467"/>
      <c r="K4" s="467"/>
      <c r="L4" s="467"/>
      <c r="M4" s="467"/>
      <c r="N4" s="148"/>
    </row>
    <row r="5" spans="1:14" s="3" customFormat="1" ht="24" customHeight="1">
      <c r="A5" s="134"/>
      <c r="B5" s="134"/>
      <c r="C5" s="134"/>
      <c r="D5" s="134"/>
      <c r="E5" s="112">
        <v>2</v>
      </c>
      <c r="F5" s="467" t="s">
        <v>4</v>
      </c>
      <c r="G5" s="467"/>
      <c r="H5" s="467"/>
      <c r="I5" s="467"/>
      <c r="J5" s="467"/>
      <c r="K5" s="467"/>
      <c r="L5" s="467"/>
      <c r="M5" s="467"/>
      <c r="N5" s="148"/>
    </row>
    <row r="6" spans="1:14" s="3" customFormat="1" ht="22.5" customHeight="1">
      <c r="A6" s="134"/>
      <c r="B6" s="134"/>
      <c r="C6" s="134"/>
      <c r="D6" s="134"/>
      <c r="E6" s="111">
        <v>1</v>
      </c>
      <c r="F6" s="467" t="s">
        <v>5</v>
      </c>
      <c r="G6" s="467"/>
      <c r="H6" s="467"/>
      <c r="I6" s="467"/>
      <c r="J6" s="467"/>
      <c r="K6" s="467"/>
      <c r="L6" s="137"/>
      <c r="M6" s="148"/>
      <c r="N6" s="148"/>
    </row>
    <row r="7" spans="1:14" ht="24">
      <c r="A7" s="135"/>
      <c r="B7" s="135"/>
      <c r="C7" s="135"/>
      <c r="D7" s="135"/>
      <c r="E7" s="135"/>
      <c r="F7" s="147"/>
      <c r="G7" s="325"/>
      <c r="H7" s="325"/>
      <c r="I7" s="325"/>
      <c r="J7" s="325"/>
      <c r="K7" s="147"/>
      <c r="L7" s="135"/>
      <c r="M7" s="147"/>
      <c r="N7" s="147"/>
    </row>
    <row r="8" spans="1:14" s="8" customFormat="1" ht="32.25" customHeight="1">
      <c r="A8" s="473" t="s">
        <v>53</v>
      </c>
      <c r="B8" s="473" t="s">
        <v>54</v>
      </c>
      <c r="C8" s="473" t="s">
        <v>61</v>
      </c>
      <c r="D8" s="473" t="s">
        <v>57</v>
      </c>
      <c r="E8" s="473"/>
      <c r="F8" s="474" t="s">
        <v>7</v>
      </c>
      <c r="G8" s="475" t="s">
        <v>55</v>
      </c>
      <c r="H8" s="476"/>
      <c r="I8" s="476"/>
      <c r="J8" s="476"/>
      <c r="K8" s="472" t="s">
        <v>142</v>
      </c>
      <c r="L8" s="473"/>
      <c r="M8" s="473"/>
      <c r="N8" s="473"/>
    </row>
    <row r="9" spans="1:14" s="8" customFormat="1" ht="27.75" customHeight="1">
      <c r="A9" s="473"/>
      <c r="B9" s="473"/>
      <c r="C9" s="473"/>
      <c r="D9" s="473"/>
      <c r="E9" s="473"/>
      <c r="F9" s="474"/>
      <c r="G9" s="475"/>
      <c r="H9" s="476"/>
      <c r="I9" s="476"/>
      <c r="J9" s="476"/>
      <c r="K9" s="472"/>
      <c r="L9" s="473"/>
      <c r="M9" s="473"/>
      <c r="N9" s="473"/>
    </row>
    <row r="10" spans="1:14" s="8" customFormat="1" ht="44.25" customHeight="1">
      <c r="A10" s="473"/>
      <c r="B10" s="473"/>
      <c r="C10" s="473"/>
      <c r="D10" s="242" t="s">
        <v>9</v>
      </c>
      <c r="E10" s="242" t="s">
        <v>10</v>
      </c>
      <c r="F10" s="474"/>
      <c r="G10" s="343" t="s">
        <v>1</v>
      </c>
      <c r="H10" s="344" t="s">
        <v>11</v>
      </c>
      <c r="I10" s="344" t="s">
        <v>12</v>
      </c>
      <c r="J10" s="344" t="s">
        <v>13</v>
      </c>
      <c r="K10" s="243" t="s">
        <v>1</v>
      </c>
      <c r="L10" s="242" t="s">
        <v>11</v>
      </c>
      <c r="M10" s="242" t="s">
        <v>12</v>
      </c>
      <c r="N10" s="242" t="s">
        <v>13</v>
      </c>
    </row>
    <row r="11" spans="1:32" s="7" customFormat="1" ht="44.25" customHeight="1">
      <c r="A11" s="477" t="s">
        <v>114</v>
      </c>
      <c r="B11" s="477"/>
      <c r="C11" s="477"/>
      <c r="D11" s="263"/>
      <c r="E11" s="263"/>
      <c r="F11" s="264">
        <f>SUM(F13:F15)</f>
        <v>30</v>
      </c>
      <c r="G11" s="265"/>
      <c r="H11" s="266"/>
      <c r="I11" s="266"/>
      <c r="J11" s="267">
        <f>J13+J14+J15</f>
        <v>0</v>
      </c>
      <c r="K11" s="265"/>
      <c r="L11" s="266"/>
      <c r="M11" s="266"/>
      <c r="N11" s="267">
        <f>N13+N14+N15</f>
        <v>0.682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7" customFormat="1" ht="24">
      <c r="A12" s="452" t="s">
        <v>110</v>
      </c>
      <c r="B12" s="453"/>
      <c r="C12" s="454"/>
      <c r="D12" s="283"/>
      <c r="E12" s="284"/>
      <c r="F12" s="283"/>
      <c r="G12" s="285"/>
      <c r="H12" s="286"/>
      <c r="I12" s="286"/>
      <c r="J12" s="290"/>
      <c r="K12" s="285"/>
      <c r="L12" s="286"/>
      <c r="M12" s="286"/>
      <c r="N12" s="29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73" t="s">
        <v>66</v>
      </c>
      <c r="B13" s="73" t="s">
        <v>66</v>
      </c>
      <c r="C13" s="202" t="s">
        <v>69</v>
      </c>
      <c r="D13" s="203" t="s">
        <v>14</v>
      </c>
      <c r="E13" s="169">
        <f>'1.2สรุปผล KPI(G) QY'!E15</f>
        <v>60</v>
      </c>
      <c r="F13" s="169">
        <f>'1.2สรุปผล KPI(G) QY'!F15</f>
        <v>10</v>
      </c>
      <c r="G13" s="194">
        <f>'[4]1.2สรุปผล KPI(G) QY'!G15</f>
        <v>2</v>
      </c>
      <c r="H13" s="345">
        <f>'[4]1.2สรุปผล KPI(G) QY'!H15</f>
        <v>0</v>
      </c>
      <c r="I13" s="345">
        <f>'[4]1.2สรุปผล KPI(G) QY'!I15</f>
        <v>0</v>
      </c>
      <c r="J13" s="346">
        <f>'[4]1.2สรุปผล KPI(G) QY'!J15</f>
        <v>0</v>
      </c>
      <c r="K13" s="194">
        <f>'1.2สรุปผล KPI(G) QY'!G15</f>
        <v>3</v>
      </c>
      <c r="L13" s="212">
        <f>'1.2สรุปผล KPI(G) QY'!H15</f>
        <v>43.9</v>
      </c>
      <c r="M13" s="212">
        <f>'1.2สรุปผล KPI(G) QY'!I15</f>
        <v>1.78</v>
      </c>
      <c r="N13" s="268">
        <f>'1.2สรุปผล KPI(G) QY'!J15</f>
        <v>0.17800000000000002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48.75">
      <c r="A14" s="44" t="s">
        <v>67</v>
      </c>
      <c r="B14" s="44" t="s">
        <v>67</v>
      </c>
      <c r="C14" s="207" t="s">
        <v>64</v>
      </c>
      <c r="D14" s="200" t="s">
        <v>14</v>
      </c>
      <c r="E14" s="169">
        <f>'1.2สรุปผล KPI(G) QY'!E16</f>
        <v>70</v>
      </c>
      <c r="F14" s="240">
        <f>'1.2สรุปผล KPI(G) QY'!F16</f>
        <v>10</v>
      </c>
      <c r="G14" s="133">
        <v>2</v>
      </c>
      <c r="H14" s="345">
        <f>'[4]1.2สรุปผล KPI(G) QY'!H16</f>
        <v>0</v>
      </c>
      <c r="I14" s="345">
        <f>'[4]1.2สรุปผล KPI(G) QY'!I16</f>
        <v>0</v>
      </c>
      <c r="J14" s="346">
        <f>'[4]1.2สรุปผล KPI(G) QY'!J16</f>
        <v>0</v>
      </c>
      <c r="K14" s="357">
        <v>4</v>
      </c>
      <c r="L14" s="212">
        <f>'1.2สรุปผล KPI(G) QY'!H16</f>
        <v>81.88</v>
      </c>
      <c r="M14" s="212">
        <f>'1.2สรุปผล KPI(G) QY'!I16</f>
        <v>5</v>
      </c>
      <c r="N14" s="268">
        <f>'1.2สรุปผล KPI(G) QY'!J16</f>
        <v>0.5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48.75">
      <c r="A15" s="44" t="s">
        <v>68</v>
      </c>
      <c r="B15" s="44" t="s">
        <v>68</v>
      </c>
      <c r="C15" s="210" t="s">
        <v>65</v>
      </c>
      <c r="D15" s="211" t="s">
        <v>14</v>
      </c>
      <c r="E15" s="169">
        <f>'1.2สรุปผล KPI(G) QY'!E17</f>
        <v>35</v>
      </c>
      <c r="F15" s="169">
        <f>'1.2สรุปผล KPI(G) QY'!F17</f>
        <v>10</v>
      </c>
      <c r="G15" s="239">
        <f>'[4]1.2สรุปผล KPI(G) QY'!G17</f>
        <v>2</v>
      </c>
      <c r="H15" s="352">
        <f>'[4]1.2สรุปผล KPI(G) QY'!H17</f>
        <v>0</v>
      </c>
      <c r="I15" s="352">
        <f>'[4]1.2สรุปผล KPI(G) QY'!I17</f>
        <v>0</v>
      </c>
      <c r="J15" s="353">
        <f>'[4]1.2สรุปผล KPI(G) QY'!J17</f>
        <v>0</v>
      </c>
      <c r="K15" s="194">
        <f>'1.2สรุปผล KPI(G) QY'!G17</f>
        <v>3</v>
      </c>
      <c r="L15" s="212">
        <f>'1.2สรุปผล KPI(G) QY'!H17</f>
        <v>0.6</v>
      </c>
      <c r="M15" s="212">
        <f>'1.2สรุปผล KPI(G) QY'!I17</f>
        <v>0.04</v>
      </c>
      <c r="N15" s="268">
        <f>'1.2สรุปผล KPI(G) QY'!J17</f>
        <v>0.004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s="7" customFormat="1" ht="48.75" customHeight="1">
      <c r="A16" s="478" t="s">
        <v>45</v>
      </c>
      <c r="B16" s="478"/>
      <c r="C16" s="478"/>
      <c r="D16" s="263"/>
      <c r="E16" s="263"/>
      <c r="F16" s="264">
        <f>SUM(F18:F21)</f>
        <v>30</v>
      </c>
      <c r="G16" s="265"/>
      <c r="H16" s="266"/>
      <c r="I16" s="266"/>
      <c r="J16" s="267">
        <f>J18+J19+J20+J21</f>
        <v>0.3836</v>
      </c>
      <c r="K16" s="265"/>
      <c r="L16" s="266"/>
      <c r="M16" s="266"/>
      <c r="N16" s="267">
        <f>N18+N19+N20+N21</f>
        <v>0.4536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7" customFormat="1" ht="43.5" customHeight="1">
      <c r="A17" s="452" t="s">
        <v>115</v>
      </c>
      <c r="B17" s="453"/>
      <c r="C17" s="454"/>
      <c r="D17" s="283"/>
      <c r="E17" s="284"/>
      <c r="F17" s="283"/>
      <c r="G17" s="285"/>
      <c r="H17" s="286"/>
      <c r="I17" s="286"/>
      <c r="J17" s="290"/>
      <c r="K17" s="285"/>
      <c r="L17" s="286"/>
      <c r="M17" s="286"/>
      <c r="N17" s="290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48.75">
      <c r="A18" s="201" t="s">
        <v>72</v>
      </c>
      <c r="B18" s="201" t="s">
        <v>72</v>
      </c>
      <c r="C18" s="202" t="s">
        <v>73</v>
      </c>
      <c r="D18" s="203" t="s">
        <v>16</v>
      </c>
      <c r="E18" s="73">
        <f>'1.2สรุปผล KPI(G) QY'!E20</f>
        <v>3</v>
      </c>
      <c r="F18" s="73">
        <f>'1.2สรุปผล KPI(G) QY'!F20</f>
        <v>8</v>
      </c>
      <c r="G18" s="194">
        <f>'[4]1.2สรุปผล KPI(G) QY'!G20</f>
        <v>2</v>
      </c>
      <c r="H18" s="269">
        <f>'[4]1.2สรุปผล KPI(G) QY'!H20</f>
        <v>0</v>
      </c>
      <c r="I18" s="204">
        <f>'[4]1.2สรุปผล KPI(G) QY'!I20</f>
        <v>0</v>
      </c>
      <c r="J18" s="347">
        <f>'[4]1.2สรุปผล KPI(G) QY'!J20</f>
        <v>0</v>
      </c>
      <c r="K18" s="194">
        <f>'1.2สรุปผล KPI(G) QY'!G20</f>
        <v>2</v>
      </c>
      <c r="L18" s="269">
        <f>'1.2สรุปผล KPI(G) QY'!H20</f>
        <v>0</v>
      </c>
      <c r="M18" s="204">
        <f>'1.2สรุปผล KPI(G) QY'!I20</f>
        <v>0</v>
      </c>
      <c r="N18" s="270">
        <f>'1.2สรุปผล KPI(G) QY'!J20</f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73.5">
      <c r="A19" s="206" t="s">
        <v>74</v>
      </c>
      <c r="B19" s="206" t="s">
        <v>74</v>
      </c>
      <c r="C19" s="207" t="s">
        <v>80</v>
      </c>
      <c r="D19" s="200" t="s">
        <v>75</v>
      </c>
      <c r="E19" s="73">
        <f>'1.2สรุปผล KPI(G) QY'!E21</f>
        <v>10</v>
      </c>
      <c r="F19" s="73">
        <f>'1.2สรุปผล KPI(G) QY'!F21</f>
        <v>8</v>
      </c>
      <c r="G19" s="194">
        <f>'[4]1.2สรุปผล KPI(G) QY'!G21</f>
        <v>2</v>
      </c>
      <c r="H19" s="271">
        <f>'[4]1.2สรุปผล KPI(G) QY'!H21</f>
        <v>0</v>
      </c>
      <c r="I19" s="208">
        <f>'[4]1.2สรุปผล KPI(G) QY'!I21</f>
        <v>0</v>
      </c>
      <c r="J19" s="348">
        <f>'[4]1.2สรุปผล KPI(G) QY'!J21</f>
        <v>0</v>
      </c>
      <c r="K19" s="194">
        <f>'1.2สรุปผล KPI(G) QY'!G21</f>
        <v>2</v>
      </c>
      <c r="L19" s="271">
        <f>'1.2สรุปผล KPI(G) QY'!H21</f>
        <v>0</v>
      </c>
      <c r="M19" s="208">
        <f>'1.2สรุปผล KPI(G) QY'!I21</f>
        <v>0</v>
      </c>
      <c r="N19" s="215">
        <f>'1.2สรุปผล KPI(G) QY'!J21</f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73.5">
      <c r="A20" s="206" t="s">
        <v>76</v>
      </c>
      <c r="B20" s="206" t="s">
        <v>76</v>
      </c>
      <c r="C20" s="207" t="s">
        <v>77</v>
      </c>
      <c r="D20" s="200" t="s">
        <v>75</v>
      </c>
      <c r="E20" s="73">
        <f>'1.2สรุปผล KPI(G) QY'!E22</f>
        <v>4</v>
      </c>
      <c r="F20" s="73">
        <f>'1.2สรุปผล KPI(G) QY'!F22</f>
        <v>7</v>
      </c>
      <c r="G20" s="194">
        <f>'[4]1.2สรุปผล KPI(G) QY'!G22</f>
        <v>2</v>
      </c>
      <c r="H20" s="271">
        <f>'[4]1.2สรุปผล KPI(G) QY'!H22</f>
        <v>2</v>
      </c>
      <c r="I20" s="208">
        <f>'[4]1.2สรุปผล KPI(G) QY'!I22</f>
        <v>3</v>
      </c>
      <c r="J20" s="348">
        <f>'[4]1.2สรุปผล KPI(G) QY'!J22</f>
        <v>0.21</v>
      </c>
      <c r="K20" s="194">
        <f>'1.2สรุปผล KPI(G) QY'!G22</f>
        <v>3</v>
      </c>
      <c r="L20" s="271">
        <f>'1.2สรุปผล KPI(G) QY'!H22</f>
        <v>3</v>
      </c>
      <c r="M20" s="208">
        <f>'1.2สรุปผล KPI(G) QY'!I22</f>
        <v>4</v>
      </c>
      <c r="N20" s="215">
        <f>'1.2สรุปผล KPI(G) QY'!J22</f>
        <v>0.28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48.75">
      <c r="A21" s="214" t="s">
        <v>78</v>
      </c>
      <c r="B21" s="214" t="s">
        <v>78</v>
      </c>
      <c r="C21" s="210" t="s">
        <v>79</v>
      </c>
      <c r="D21" s="211" t="s">
        <v>16</v>
      </c>
      <c r="E21" s="73">
        <f>'1.2สรุปผล KPI(G) QY'!E23</f>
        <v>3</v>
      </c>
      <c r="F21" s="73">
        <f>'1.2สรุปผล KPI(G) QY'!F23</f>
        <v>7</v>
      </c>
      <c r="G21" s="239">
        <f>'[4]1.2สรุปผล KPI(G) QY'!G23</f>
        <v>2</v>
      </c>
      <c r="H21" s="354">
        <f>'[4]1.2สรุปผล KPI(G) QY'!H23</f>
        <v>1.74</v>
      </c>
      <c r="I21" s="235">
        <f>'[4]1.2สรุปผล KPI(G) QY'!I23</f>
        <v>2.48</v>
      </c>
      <c r="J21" s="353">
        <f>'[4]1.2สรุปผล KPI(G) QY'!J23</f>
        <v>0.1736</v>
      </c>
      <c r="K21" s="194">
        <f>'1.2สรุปผล KPI(G) QY'!G23</f>
        <v>3</v>
      </c>
      <c r="L21" s="269">
        <f>'1.2สรุปผล KPI(G) QY'!H23</f>
        <v>1.74</v>
      </c>
      <c r="M21" s="272">
        <f>'1.2สรุปผล KPI(G) QY'!I23</f>
        <v>2.48</v>
      </c>
      <c r="N21" s="268">
        <f>'1.2สรุปผล KPI(G) QY'!J23</f>
        <v>0.1736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7" customFormat="1" ht="45" customHeight="1">
      <c r="A22" s="477" t="s">
        <v>17</v>
      </c>
      <c r="B22" s="477"/>
      <c r="C22" s="477"/>
      <c r="D22" s="263"/>
      <c r="E22" s="263"/>
      <c r="F22" s="264">
        <f>SUM(F24:F26)</f>
        <v>20</v>
      </c>
      <c r="G22" s="265"/>
      <c r="H22" s="266"/>
      <c r="I22" s="266"/>
      <c r="J22" s="267">
        <f>J24+J25+J26</f>
        <v>0</v>
      </c>
      <c r="K22" s="265"/>
      <c r="L22" s="266"/>
      <c r="M22" s="266"/>
      <c r="N22" s="267">
        <f>N24+N25+N26</f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s="7" customFormat="1" ht="44.25" customHeight="1">
      <c r="A23" s="452" t="s">
        <v>116</v>
      </c>
      <c r="B23" s="453"/>
      <c r="C23" s="454"/>
      <c r="D23" s="283"/>
      <c r="E23" s="284"/>
      <c r="F23" s="283"/>
      <c r="G23" s="285"/>
      <c r="H23" s="286"/>
      <c r="I23" s="286"/>
      <c r="J23" s="290"/>
      <c r="K23" s="285"/>
      <c r="L23" s="286"/>
      <c r="M23" s="286"/>
      <c r="N23" s="29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73.5">
      <c r="A24" s="201" t="s">
        <v>83</v>
      </c>
      <c r="B24" s="201" t="s">
        <v>83</v>
      </c>
      <c r="C24" s="202" t="s">
        <v>89</v>
      </c>
      <c r="D24" s="203" t="s">
        <v>15</v>
      </c>
      <c r="E24" s="169">
        <f>'1.2สรุปผล KPI(G) QY'!E26</f>
        <v>240</v>
      </c>
      <c r="F24" s="169">
        <f>'1.2สรุปผล KPI(G) QY'!F26</f>
        <v>8</v>
      </c>
      <c r="G24" s="194">
        <f>'[4]1.2สรุปผล KPI(G) QY'!G26</f>
        <v>2</v>
      </c>
      <c r="H24" s="349">
        <f>'[4]1.2สรุปผล KPI(G) QY'!H20</f>
        <v>0</v>
      </c>
      <c r="I24" s="349">
        <f>'[4]1.2สรุปผล KPI(G) QY'!I26</f>
        <v>0</v>
      </c>
      <c r="J24" s="350">
        <f>'[4]1.2สรุปผล KPI(G) QY'!J26</f>
        <v>0</v>
      </c>
      <c r="K24" s="194">
        <f>'1.2สรุปผล KPI(G) QY'!G26</f>
        <v>2</v>
      </c>
      <c r="L24" s="273">
        <f>'1.2สรุปผล KPI(G) QY'!H20</f>
        <v>0</v>
      </c>
      <c r="M24" s="273">
        <f>'1.2สรุปผล KPI(G) QY'!I26</f>
        <v>0</v>
      </c>
      <c r="N24" s="274">
        <f>'1.2สรุปผล KPI(G) QY'!J26</f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98.25">
      <c r="A25" s="201" t="s">
        <v>84</v>
      </c>
      <c r="B25" s="206" t="s">
        <v>84</v>
      </c>
      <c r="C25" s="207" t="s">
        <v>85</v>
      </c>
      <c r="D25" s="200" t="s">
        <v>86</v>
      </c>
      <c r="E25" s="169">
        <f>'1.2สรุปผล KPI(G) QY'!E27</f>
        <v>1</v>
      </c>
      <c r="F25" s="169">
        <f>'1.2สรุปผล KPI(G) QY'!F27</f>
        <v>7</v>
      </c>
      <c r="G25" s="133">
        <f>'[4]1.2สรุปผล KPI(G) QY'!G27</f>
        <v>2</v>
      </c>
      <c r="H25" s="220">
        <f>'[4]1.2สรุปผล KPI(G) QY'!H21</f>
        <v>0</v>
      </c>
      <c r="I25" s="220">
        <f>'[4]1.2สรุปผล KPI(G) QY'!I27</f>
        <v>0</v>
      </c>
      <c r="J25" s="348">
        <f>'[4]1.2สรุปผล KPI(G) QY'!J27</f>
        <v>0</v>
      </c>
      <c r="K25" s="194">
        <f>'1.2สรุปผล KPI(G) QY'!G27</f>
        <v>2</v>
      </c>
      <c r="L25" s="209">
        <f>'1.2สรุปผล KPI(G) QY'!H21</f>
        <v>0</v>
      </c>
      <c r="M25" s="209">
        <f>'1.2สรุปผล KPI(G) QY'!I27</f>
        <v>0</v>
      </c>
      <c r="N25" s="215">
        <f>'1.2สรุปผล KPI(G) QY'!J27</f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4">
      <c r="A26" s="214" t="s">
        <v>87</v>
      </c>
      <c r="B26" s="214" t="s">
        <v>87</v>
      </c>
      <c r="C26" s="210" t="s">
        <v>88</v>
      </c>
      <c r="D26" s="211" t="s">
        <v>16</v>
      </c>
      <c r="E26" s="169">
        <f>'1.2สรุปผล KPI(G) QY'!E28</f>
        <v>10</v>
      </c>
      <c r="F26" s="169">
        <f>'1.2สรุปผล KPI(G) QY'!F28</f>
        <v>5</v>
      </c>
      <c r="G26" s="355">
        <f>'[4]1.2สรุปผล KPI(G) QY'!G28</f>
        <v>1</v>
      </c>
      <c r="H26" s="352">
        <v>0</v>
      </c>
      <c r="I26" s="352">
        <f>'[4]1.2สรุปผล KPI(G) QY'!I28</f>
        <v>0</v>
      </c>
      <c r="J26" s="353">
        <f>'[4]1.2สรุปผล KPI(G) QY'!J28</f>
        <v>0</v>
      </c>
      <c r="K26" s="194">
        <v>2</v>
      </c>
      <c r="L26" s="212">
        <v>0</v>
      </c>
      <c r="M26" s="212">
        <f>'1.2สรุปผล KPI(G) QY'!I28</f>
        <v>0</v>
      </c>
      <c r="N26" s="268">
        <f>'1.2สรุปผล KPI(G) QY'!J28</f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s="7" customFormat="1" ht="44.25" customHeight="1">
      <c r="A27" s="478" t="s">
        <v>46</v>
      </c>
      <c r="B27" s="478"/>
      <c r="C27" s="478"/>
      <c r="D27" s="263"/>
      <c r="E27" s="263"/>
      <c r="F27" s="264">
        <f>SUM(F29:F31)</f>
        <v>20</v>
      </c>
      <c r="G27" s="265"/>
      <c r="H27" s="266"/>
      <c r="I27" s="266"/>
      <c r="J27" s="267">
        <f>J29+J30+J31</f>
        <v>0</v>
      </c>
      <c r="K27" s="265"/>
      <c r="L27" s="266"/>
      <c r="M27" s="266"/>
      <c r="N27" s="267">
        <f>N29+N30+N31</f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s="7" customFormat="1" ht="45.75" customHeight="1">
      <c r="A28" s="452" t="s">
        <v>113</v>
      </c>
      <c r="B28" s="453"/>
      <c r="C28" s="454"/>
      <c r="D28" s="283"/>
      <c r="E28" s="284"/>
      <c r="F28" s="283"/>
      <c r="G28" s="285"/>
      <c r="H28" s="286"/>
      <c r="I28" s="286"/>
      <c r="J28" s="290"/>
      <c r="K28" s="285"/>
      <c r="L28" s="286"/>
      <c r="M28" s="286"/>
      <c r="N28" s="290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48.75">
      <c r="A29" s="201" t="s">
        <v>92</v>
      </c>
      <c r="B29" s="201" t="s">
        <v>92</v>
      </c>
      <c r="C29" s="202" t="s">
        <v>93</v>
      </c>
      <c r="D29" s="203" t="s">
        <v>94</v>
      </c>
      <c r="E29" s="73">
        <f>'1.2สรุปผล KPI(G) QY'!E31</f>
        <v>5</v>
      </c>
      <c r="F29" s="73">
        <f>'1.2สรุปผล KPI(G) QY'!F31</f>
        <v>5</v>
      </c>
      <c r="G29" s="194">
        <f>'[4]1.2สรุปผล KPI(G) QY'!G31</f>
        <v>2</v>
      </c>
      <c r="H29" s="275">
        <f>'[4]1.2สรุปผล KPI(G) QY'!H31</f>
        <v>0</v>
      </c>
      <c r="I29" s="275">
        <f>'[4]1.2สรุปผล KPI(G) QY'!I31</f>
        <v>0</v>
      </c>
      <c r="J29" s="351">
        <f>'[4]1.2สรุปผล KPI(G) QY'!J31</f>
        <v>0</v>
      </c>
      <c r="K29" s="194">
        <f>'1.2สรุปผล KPI(G) QY'!G31</f>
        <v>2</v>
      </c>
      <c r="L29" s="275">
        <f>'1.2สรุปผล KPI(G) QY'!H31</f>
        <v>0</v>
      </c>
      <c r="M29" s="275">
        <f>'1.2สรุปผล KPI(G) QY'!I31</f>
        <v>0</v>
      </c>
      <c r="N29" s="276">
        <f>'1.2สรุปผล KPI(G) QY'!J31</f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98.25">
      <c r="A30" s="201" t="s">
        <v>95</v>
      </c>
      <c r="B30" s="206" t="s">
        <v>96</v>
      </c>
      <c r="C30" s="207" t="s">
        <v>117</v>
      </c>
      <c r="D30" s="200" t="s">
        <v>14</v>
      </c>
      <c r="E30" s="73" t="str">
        <f>'1.2สรุปผล KPI(G) QY'!E32</f>
        <v>เพิ่มขึ้น ร้อยละ 10</v>
      </c>
      <c r="F30" s="73">
        <f>'1.2สรุปผล KPI(G) QY'!F32</f>
        <v>6</v>
      </c>
      <c r="G30" s="194">
        <f>'[4]1.2สรุปผล KPI(G) QY'!G32</f>
        <v>2</v>
      </c>
      <c r="H30" s="208">
        <f>'[4]1.2สรุปผล KPI(G) QY'!H32</f>
        <v>0</v>
      </c>
      <c r="I30" s="208">
        <f>'[4]1.2สรุปผล KPI(G) QY'!I32</f>
        <v>0</v>
      </c>
      <c r="J30" s="356">
        <f>'[4]1.2สรุปผล KPI(G) QY'!J32</f>
        <v>0</v>
      </c>
      <c r="K30" s="194">
        <f>'1.2สรุปผล KPI(G) QY'!G32</f>
        <v>2</v>
      </c>
      <c r="L30" s="208">
        <f>'1.2สรุปผล KPI(G) QY'!H32</f>
        <v>0</v>
      </c>
      <c r="M30" s="208">
        <f>'1.2สรุปผล KPI(G) QY'!I32</f>
        <v>0</v>
      </c>
      <c r="N30" s="215">
        <f>'1.2สรุปผล KPI(G) QY'!J32</f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48.75">
      <c r="A31" s="201" t="s">
        <v>96</v>
      </c>
      <c r="B31" s="206" t="s">
        <v>97</v>
      </c>
      <c r="C31" s="207" t="s">
        <v>98</v>
      </c>
      <c r="D31" s="277" t="s">
        <v>14</v>
      </c>
      <c r="E31" s="73">
        <f>'1.2สรุปผล KPI(G) QY'!E33</f>
        <v>92</v>
      </c>
      <c r="F31" s="73">
        <f>'1.2สรุปผล KPI(G) QY'!F33</f>
        <v>9</v>
      </c>
      <c r="G31" s="239">
        <f>'[4]1.2สรุปผล KPI(G) QY'!G33</f>
        <v>2</v>
      </c>
      <c r="H31" s="235">
        <f>'[4]1.2สรุปผล KPI(G) QY'!H33</f>
        <v>0</v>
      </c>
      <c r="I31" s="235">
        <f>'[4]1.2สรุปผล KPI(G) QY'!I33</f>
        <v>0</v>
      </c>
      <c r="J31" s="353">
        <f>'[4]1.2สรุปผล KPI(G) QY'!J33</f>
        <v>0</v>
      </c>
      <c r="K31" s="194">
        <f>'1.2สรุปผล KPI(G) QY'!G33</f>
        <v>2</v>
      </c>
      <c r="L31" s="208">
        <f>'1.2สรุปผล KPI(G) QY'!H33</f>
        <v>0</v>
      </c>
      <c r="M31" s="208">
        <f>'1.2สรุปผล KPI(G) QY'!I33</f>
        <v>0</v>
      </c>
      <c r="N31" s="215">
        <f>'1.2สรุปผล KPI(G) QY'!J33</f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</sheetData>
  <sheetProtection/>
  <mergeCells count="21">
    <mergeCell ref="A1:N1"/>
    <mergeCell ref="A2:N2"/>
    <mergeCell ref="F6:K6"/>
    <mergeCell ref="F4:M4"/>
    <mergeCell ref="F5:M5"/>
    <mergeCell ref="A8:A10"/>
    <mergeCell ref="A28:C28"/>
    <mergeCell ref="A11:C11"/>
    <mergeCell ref="A16:C16"/>
    <mergeCell ref="A22:C22"/>
    <mergeCell ref="A27:C27"/>
    <mergeCell ref="K8:N9"/>
    <mergeCell ref="A17:C17"/>
    <mergeCell ref="A23:C23"/>
    <mergeCell ref="F3:M3"/>
    <mergeCell ref="B8:B10"/>
    <mergeCell ref="F8:F10"/>
    <mergeCell ref="G8:J9"/>
    <mergeCell ref="D8:E9"/>
    <mergeCell ref="C8:C10"/>
    <mergeCell ref="A12:C12"/>
  </mergeCells>
  <printOptions horizontalCentered="1"/>
  <pageMargins left="0.3937007874015748" right="0.3937007874015748" top="0.5905511811023623" bottom="0.3937007874015748" header="0.31496062992125984" footer="0.1968503937007874"/>
  <pageSetup firstPageNumber="3" useFirstPageNumber="1" fitToHeight="0" fitToWidth="1" horizontalDpi="600" verticalDpi="600" orientation="landscape" paperSize="9" scale="75" r:id="rId1"/>
  <headerFooter>
    <oddFooter>&amp;C&amp;"TH SarabunPSK,Regular"&amp;20&amp;P&amp;R&amp;"TH SarabunPSK,Regular"&amp;20คณะเทคโนโลยีสื่อสารมวลชน</oddFooter>
  </headerFooter>
  <rowBreaks count="3" manualBreakCount="3">
    <brk id="15" max="21" man="1"/>
    <brk id="21" max="21" man="1"/>
    <brk id="2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CC"/>
    <pageSetUpPr fitToPage="1"/>
  </sheetPr>
  <dimension ref="A1:AK32"/>
  <sheetViews>
    <sheetView tabSelected="1" view="pageBreakPreview" zoomScaleNormal="90" zoomScaleSheetLayoutView="100" workbookViewId="0" topLeftCell="A30">
      <selection activeCell="G13" sqref="G13"/>
    </sheetView>
  </sheetViews>
  <sheetFormatPr defaultColWidth="9.140625" defaultRowHeight="15"/>
  <cols>
    <col min="1" max="1" width="7.140625" style="5" customWidth="1"/>
    <col min="2" max="2" width="8.8515625" style="5" customWidth="1"/>
    <col min="3" max="3" width="60.57421875" style="1" customWidth="1"/>
    <col min="4" max="4" width="10.57421875" style="1" customWidth="1"/>
    <col min="5" max="5" width="7.7109375" style="1" customWidth="1"/>
    <col min="6" max="6" width="8.8515625" style="1" hidden="1" customWidth="1"/>
    <col min="7" max="7" width="15.00390625" style="5" bestFit="1" customWidth="1"/>
    <col min="8" max="8" width="12.140625" style="1" hidden="1" customWidth="1"/>
    <col min="9" max="9" width="12.00390625" style="1" hidden="1" customWidth="1"/>
    <col min="10" max="10" width="7.421875" style="1" hidden="1" customWidth="1"/>
    <col min="11" max="12" width="7.421875" style="372" customWidth="1"/>
    <col min="13" max="13" width="41.8515625" style="1" customWidth="1"/>
    <col min="14" max="14" width="17.28125" style="372" customWidth="1"/>
    <col min="15" max="15" width="25.7109375" style="178" hidden="1" customWidth="1"/>
    <col min="16" max="16" width="17.28125" style="1" customWidth="1"/>
    <col min="17" max="16384" width="8.8515625" style="1" customWidth="1"/>
  </cols>
  <sheetData>
    <row r="1" spans="1:15" ht="64.5" customHeight="1">
      <c r="A1" s="468" t="s">
        <v>56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358"/>
    </row>
    <row r="2" spans="1:15" ht="27">
      <c r="A2" s="471" t="s">
        <v>129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359"/>
    </row>
    <row r="3" spans="1:15" s="3" customFormat="1" ht="24" hidden="1">
      <c r="A3" s="122"/>
      <c r="B3" s="122"/>
      <c r="C3" s="122"/>
      <c r="D3" s="122"/>
      <c r="E3" s="122"/>
      <c r="F3" s="466" t="s">
        <v>1</v>
      </c>
      <c r="G3" s="466"/>
      <c r="H3" s="115">
        <v>4</v>
      </c>
      <c r="I3" s="467" t="s">
        <v>2</v>
      </c>
      <c r="J3" s="467"/>
      <c r="K3" s="467"/>
      <c r="L3" s="467"/>
      <c r="M3" s="467"/>
      <c r="N3" s="467"/>
      <c r="O3" s="360"/>
    </row>
    <row r="4" spans="1:15" s="3" customFormat="1" ht="24" hidden="1">
      <c r="A4" s="122"/>
      <c r="B4" s="122"/>
      <c r="C4" s="122"/>
      <c r="D4" s="122"/>
      <c r="E4" s="122"/>
      <c r="F4" s="466"/>
      <c r="G4" s="466"/>
      <c r="H4" s="112">
        <v>3</v>
      </c>
      <c r="I4" s="467" t="s">
        <v>3</v>
      </c>
      <c r="J4" s="467"/>
      <c r="K4" s="467"/>
      <c r="L4" s="467"/>
      <c r="M4" s="467"/>
      <c r="N4" s="467"/>
      <c r="O4" s="360"/>
    </row>
    <row r="5" spans="1:15" s="3" customFormat="1" ht="24" hidden="1">
      <c r="A5" s="122"/>
      <c r="B5" s="122"/>
      <c r="C5" s="122"/>
      <c r="D5" s="122"/>
      <c r="E5" s="122"/>
      <c r="F5" s="466"/>
      <c r="G5" s="466"/>
      <c r="H5" s="112">
        <v>2</v>
      </c>
      <c r="I5" s="467" t="s">
        <v>4</v>
      </c>
      <c r="J5" s="467"/>
      <c r="K5" s="467"/>
      <c r="L5" s="467"/>
      <c r="M5" s="467"/>
      <c r="N5" s="467"/>
      <c r="O5" s="360"/>
    </row>
    <row r="6" spans="1:15" s="3" customFormat="1" ht="24" hidden="1">
      <c r="A6" s="122"/>
      <c r="B6" s="122"/>
      <c r="C6" s="122"/>
      <c r="D6" s="122"/>
      <c r="E6" s="122"/>
      <c r="F6" s="466"/>
      <c r="G6" s="466"/>
      <c r="H6" s="150">
        <v>1</v>
      </c>
      <c r="I6" s="467" t="s">
        <v>5</v>
      </c>
      <c r="J6" s="467"/>
      <c r="K6" s="467"/>
      <c r="L6" s="467"/>
      <c r="M6" s="467"/>
      <c r="N6" s="467"/>
      <c r="O6" s="360"/>
    </row>
    <row r="7" spans="1:15" ht="11.25" customHeight="1">
      <c r="A7" s="123"/>
      <c r="B7" s="123"/>
      <c r="C7" s="123"/>
      <c r="D7" s="123"/>
      <c r="E7" s="123"/>
      <c r="F7" s="460"/>
      <c r="G7" s="460"/>
      <c r="H7" s="123"/>
      <c r="I7" s="460"/>
      <c r="J7" s="460"/>
      <c r="K7" s="460"/>
      <c r="L7" s="460"/>
      <c r="M7" s="460"/>
      <c r="N7" s="460"/>
      <c r="O7" s="361"/>
    </row>
    <row r="8" spans="1:16" s="8" customFormat="1" ht="32.25" customHeight="1">
      <c r="A8" s="473" t="s">
        <v>53</v>
      </c>
      <c r="B8" s="473" t="s">
        <v>60</v>
      </c>
      <c r="C8" s="473" t="s">
        <v>61</v>
      </c>
      <c r="D8" s="473" t="s">
        <v>57</v>
      </c>
      <c r="E8" s="541"/>
      <c r="F8" s="540" t="s">
        <v>7</v>
      </c>
      <c r="G8" s="484" t="s">
        <v>130</v>
      </c>
      <c r="H8" s="484"/>
      <c r="I8" s="484"/>
      <c r="J8" s="484"/>
      <c r="K8" s="484"/>
      <c r="L8" s="484"/>
      <c r="M8" s="496" t="s">
        <v>131</v>
      </c>
      <c r="N8" s="481" t="s">
        <v>71</v>
      </c>
      <c r="O8" s="490" t="s">
        <v>143</v>
      </c>
      <c r="P8" s="493" t="s">
        <v>8</v>
      </c>
    </row>
    <row r="9" spans="1:16" s="8" customFormat="1" ht="35.25" customHeight="1">
      <c r="A9" s="473"/>
      <c r="B9" s="473"/>
      <c r="C9" s="473"/>
      <c r="D9" s="473"/>
      <c r="E9" s="541"/>
      <c r="F9" s="540"/>
      <c r="G9" s="484"/>
      <c r="H9" s="484"/>
      <c r="I9" s="484"/>
      <c r="J9" s="484"/>
      <c r="K9" s="484"/>
      <c r="L9" s="484"/>
      <c r="M9" s="497"/>
      <c r="N9" s="482"/>
      <c r="O9" s="491"/>
      <c r="P9" s="494"/>
    </row>
    <row r="10" spans="1:16" s="8" customFormat="1" ht="44.25" customHeight="1">
      <c r="A10" s="473"/>
      <c r="B10" s="473"/>
      <c r="C10" s="473"/>
      <c r="D10" s="363" t="s">
        <v>9</v>
      </c>
      <c r="E10" s="542" t="s">
        <v>10</v>
      </c>
      <c r="F10" s="540"/>
      <c r="G10" s="373" t="s">
        <v>11</v>
      </c>
      <c r="H10" s="373" t="s">
        <v>12</v>
      </c>
      <c r="I10" s="373" t="s">
        <v>13</v>
      </c>
      <c r="J10" s="374"/>
      <c r="K10" s="499" t="s">
        <v>150</v>
      </c>
      <c r="L10" s="499" t="s">
        <v>151</v>
      </c>
      <c r="M10" s="498"/>
      <c r="N10" s="483"/>
      <c r="O10" s="492"/>
      <c r="P10" s="495"/>
    </row>
    <row r="11" spans="1:16" s="8" customFormat="1" ht="48.75" customHeight="1">
      <c r="A11" s="488" t="s">
        <v>62</v>
      </c>
      <c r="B11" s="488"/>
      <c r="C11" s="488"/>
      <c r="D11" s="126"/>
      <c r="E11" s="126"/>
      <c r="F11" s="127">
        <f>SUM(F13:F15)</f>
        <v>30</v>
      </c>
      <c r="G11" s="154"/>
      <c r="H11" s="128"/>
      <c r="I11" s="152">
        <f>SUM(I13:I15)</f>
        <v>0.682</v>
      </c>
      <c r="J11" s="132"/>
      <c r="K11" s="500"/>
      <c r="L11" s="500"/>
      <c r="M11" s="129"/>
      <c r="N11" s="364"/>
      <c r="O11" s="176"/>
      <c r="P11" s="126"/>
    </row>
    <row r="12" spans="1:16" s="8" customFormat="1" ht="50.25" customHeight="1">
      <c r="A12" s="485" t="s">
        <v>63</v>
      </c>
      <c r="B12" s="486"/>
      <c r="C12" s="487"/>
      <c r="D12" s="170"/>
      <c r="E12" s="170"/>
      <c r="F12" s="171"/>
      <c r="G12" s="245"/>
      <c r="H12" s="172"/>
      <c r="I12" s="173"/>
      <c r="J12" s="174"/>
      <c r="K12" s="501"/>
      <c r="L12" s="501"/>
      <c r="M12" s="175"/>
      <c r="N12" s="365"/>
      <c r="O12" s="177"/>
      <c r="P12" s="170"/>
    </row>
    <row r="13" spans="1:16" s="8" customFormat="1" ht="123">
      <c r="A13" s="169" t="s">
        <v>66</v>
      </c>
      <c r="B13" s="169" t="s">
        <v>66</v>
      </c>
      <c r="C13" s="295" t="s">
        <v>69</v>
      </c>
      <c r="D13" s="296" t="s">
        <v>14</v>
      </c>
      <c r="E13" s="169">
        <f>'1.2สรุปผล KPI(G) QY'!E15</f>
        <v>60</v>
      </c>
      <c r="F13" s="167">
        <f>'1.2สรุปผล KPI(G) QY'!F15</f>
        <v>10</v>
      </c>
      <c r="G13" s="191">
        <v>43.9</v>
      </c>
      <c r="H13" s="297">
        <f>'1.2สรุปผล KPI(G) QY'!I15</f>
        <v>1.78</v>
      </c>
      <c r="I13" s="298">
        <f>H13*F13/100</f>
        <v>0.17800000000000002</v>
      </c>
      <c r="J13" s="299">
        <v>3</v>
      </c>
      <c r="K13" s="502"/>
      <c r="L13" s="503" t="s">
        <v>152</v>
      </c>
      <c r="M13" s="222" t="s">
        <v>132</v>
      </c>
      <c r="N13" s="279" t="s">
        <v>123</v>
      </c>
      <c r="O13" s="362" t="s">
        <v>144</v>
      </c>
      <c r="P13" s="326"/>
    </row>
    <row r="14" spans="1:37" ht="123">
      <c r="A14" s="278" t="s">
        <v>67</v>
      </c>
      <c r="B14" s="278" t="s">
        <v>67</v>
      </c>
      <c r="C14" s="161" t="s">
        <v>64</v>
      </c>
      <c r="D14" s="162" t="s">
        <v>14</v>
      </c>
      <c r="E14" s="279">
        <f>'1.2สรุปผล KPI(G) QY'!E16</f>
        <v>70</v>
      </c>
      <c r="F14" s="280">
        <f>'1.2สรุปผล KPI(G) QY'!F16</f>
        <v>10</v>
      </c>
      <c r="G14" s="281">
        <v>81.88</v>
      </c>
      <c r="H14" s="297">
        <f>'1.2สรุปผล KPI(G) QY'!I16</f>
        <v>5</v>
      </c>
      <c r="I14" s="282">
        <f>H14*F14/100</f>
        <v>0.5</v>
      </c>
      <c r="J14" s="300">
        <v>4</v>
      </c>
      <c r="K14" s="504" t="s">
        <v>144</v>
      </c>
      <c r="L14" s="505"/>
      <c r="M14" s="130" t="s">
        <v>133</v>
      </c>
      <c r="N14" s="278" t="s">
        <v>123</v>
      </c>
      <c r="O14" s="362" t="s">
        <v>144</v>
      </c>
      <c r="P14" s="327"/>
      <c r="Q14" s="114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23">
      <c r="A15" s="369" t="s">
        <v>68</v>
      </c>
      <c r="B15" s="369" t="s">
        <v>68</v>
      </c>
      <c r="C15" s="163" t="s">
        <v>65</v>
      </c>
      <c r="D15" s="164" t="s">
        <v>14</v>
      </c>
      <c r="E15" s="514">
        <f>'1.2สรุปผล KPI(G) QY'!E17</f>
        <v>35</v>
      </c>
      <c r="F15" s="515">
        <f>'1.2สรุปผล KPI(G) QY'!F17</f>
        <v>10</v>
      </c>
      <c r="G15" s="516">
        <v>0.59</v>
      </c>
      <c r="H15" s="517">
        <f>'1.2สรุปผล KPI(G) QY'!I17</f>
        <v>0.04</v>
      </c>
      <c r="I15" s="518">
        <f>H15*F15/100</f>
        <v>0.004</v>
      </c>
      <c r="J15" s="239">
        <v>3</v>
      </c>
      <c r="K15" s="519"/>
      <c r="L15" s="512" t="s">
        <v>152</v>
      </c>
      <c r="M15" s="520" t="s">
        <v>149</v>
      </c>
      <c r="N15" s="369" t="s">
        <v>123</v>
      </c>
      <c r="O15" s="521" t="s">
        <v>144</v>
      </c>
      <c r="P15" s="329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7" customFormat="1" ht="48" customHeight="1">
      <c r="A16" s="489" t="s">
        <v>70</v>
      </c>
      <c r="B16" s="489"/>
      <c r="C16" s="489"/>
      <c r="D16" s="126"/>
      <c r="E16" s="126"/>
      <c r="F16" s="127">
        <f>SUM(F18:F21)</f>
        <v>30</v>
      </c>
      <c r="G16" s="154"/>
      <c r="H16" s="155"/>
      <c r="I16" s="152">
        <f>I18++I19+I20+I21</f>
        <v>0.4536</v>
      </c>
      <c r="J16" s="132"/>
      <c r="K16" s="500"/>
      <c r="L16" s="500"/>
      <c r="M16" s="129"/>
      <c r="N16" s="364"/>
      <c r="O16" s="176"/>
      <c r="P16" s="126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16" s="8" customFormat="1" ht="48.75" customHeight="1">
      <c r="A17" s="485" t="s">
        <v>101</v>
      </c>
      <c r="B17" s="486"/>
      <c r="C17" s="487"/>
      <c r="D17" s="170"/>
      <c r="E17" s="170"/>
      <c r="F17" s="171"/>
      <c r="G17" s="245"/>
      <c r="H17" s="172"/>
      <c r="I17" s="173"/>
      <c r="J17" s="174"/>
      <c r="K17" s="501"/>
      <c r="L17" s="501"/>
      <c r="M17" s="175"/>
      <c r="N17" s="365"/>
      <c r="O17" s="177"/>
      <c r="P17" s="170"/>
    </row>
    <row r="18" spans="1:37" ht="84">
      <c r="A18" s="187" t="s">
        <v>72</v>
      </c>
      <c r="B18" s="187" t="s">
        <v>72</v>
      </c>
      <c r="C18" s="165" t="s">
        <v>73</v>
      </c>
      <c r="D18" s="166" t="s">
        <v>16</v>
      </c>
      <c r="E18" s="73">
        <f>'1.2สรุปผล KPI(G) QY'!E20</f>
        <v>3</v>
      </c>
      <c r="F18" s="73">
        <f>'1.2สรุปผล KPI(G) QY'!F20</f>
        <v>8</v>
      </c>
      <c r="G18" s="151">
        <v>0</v>
      </c>
      <c r="H18" s="146">
        <v>0</v>
      </c>
      <c r="I18" s="156">
        <f>H18*E18/100</f>
        <v>0</v>
      </c>
      <c r="J18" s="224">
        <v>2</v>
      </c>
      <c r="K18" s="502"/>
      <c r="L18" s="503" t="s">
        <v>152</v>
      </c>
      <c r="M18" s="227" t="s">
        <v>118</v>
      </c>
      <c r="N18" s="366" t="s">
        <v>124</v>
      </c>
      <c r="O18" s="362" t="s">
        <v>144</v>
      </c>
      <c r="P18" s="18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81">
      <c r="A19" s="179" t="s">
        <v>74</v>
      </c>
      <c r="B19" s="179" t="s">
        <v>74</v>
      </c>
      <c r="C19" s="161" t="s">
        <v>80</v>
      </c>
      <c r="D19" s="162" t="s">
        <v>75</v>
      </c>
      <c r="E19" s="73">
        <f>'1.2สรุปผล KPI(G) QY'!E21</f>
        <v>10</v>
      </c>
      <c r="F19" s="73">
        <f>'1.2สรุปผล KPI(G) QY'!F21</f>
        <v>8</v>
      </c>
      <c r="G19" s="182">
        <v>0</v>
      </c>
      <c r="H19" s="146">
        <v>0</v>
      </c>
      <c r="I19" s="153">
        <f>H19*E19/100</f>
        <v>0</v>
      </c>
      <c r="J19" s="225">
        <v>2</v>
      </c>
      <c r="K19" s="506"/>
      <c r="L19" s="507" t="s">
        <v>152</v>
      </c>
      <c r="M19" s="226" t="s">
        <v>119</v>
      </c>
      <c r="N19" s="367" t="s">
        <v>124</v>
      </c>
      <c r="O19" s="362" t="s">
        <v>144</v>
      </c>
      <c r="P19" s="32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52">
      <c r="A20" s="180" t="s">
        <v>76</v>
      </c>
      <c r="B20" s="180" t="s">
        <v>76</v>
      </c>
      <c r="C20" s="163" t="s">
        <v>120</v>
      </c>
      <c r="D20" s="164" t="s">
        <v>75</v>
      </c>
      <c r="E20" s="291">
        <f>'1.2สรุปผล KPI(G) QY'!E22</f>
        <v>4</v>
      </c>
      <c r="F20" s="291">
        <f>'1.2สรุปผล KPI(G) QY'!F22</f>
        <v>7</v>
      </c>
      <c r="G20" s="529">
        <v>3</v>
      </c>
      <c r="H20" s="293">
        <v>4</v>
      </c>
      <c r="I20" s="160">
        <f>H20*F20/100</f>
        <v>0.28</v>
      </c>
      <c r="J20" s="530">
        <v>3</v>
      </c>
      <c r="K20" s="510"/>
      <c r="L20" s="531" t="s">
        <v>152</v>
      </c>
      <c r="M20" s="532" t="s">
        <v>140</v>
      </c>
      <c r="N20" s="533" t="s">
        <v>124</v>
      </c>
      <c r="O20" s="534" t="s">
        <v>144</v>
      </c>
      <c r="P20" s="535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367.5" customHeight="1">
      <c r="A21" s="522" t="s">
        <v>78</v>
      </c>
      <c r="B21" s="522" t="s">
        <v>78</v>
      </c>
      <c r="C21" s="523" t="s">
        <v>79</v>
      </c>
      <c r="D21" s="524" t="s">
        <v>16</v>
      </c>
      <c r="E21" s="249">
        <f>'1.2สรุปผล KPI(G) QY'!E23</f>
        <v>3</v>
      </c>
      <c r="F21" s="249">
        <f>'1.2สรุปผล KPI(G) QY'!F23</f>
        <v>7</v>
      </c>
      <c r="G21" s="525">
        <v>1.74</v>
      </c>
      <c r="H21" s="145">
        <v>2.48</v>
      </c>
      <c r="I21" s="196">
        <f>H21*F21/100</f>
        <v>0.1736</v>
      </c>
      <c r="J21" s="224">
        <v>3</v>
      </c>
      <c r="K21" s="502"/>
      <c r="L21" s="503" t="s">
        <v>152</v>
      </c>
      <c r="M21" s="526" t="s">
        <v>154</v>
      </c>
      <c r="N21" s="527" t="s">
        <v>124</v>
      </c>
      <c r="O21" s="362" t="s">
        <v>144</v>
      </c>
      <c r="P21" s="52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22.25" customHeight="1">
      <c r="A22" s="246"/>
      <c r="B22" s="246"/>
      <c r="C22" s="247"/>
      <c r="D22" s="248"/>
      <c r="E22" s="291"/>
      <c r="F22" s="292"/>
      <c r="G22" s="250"/>
      <c r="H22" s="293"/>
      <c r="I22" s="294"/>
      <c r="J22" s="223"/>
      <c r="K22" s="510"/>
      <c r="L22" s="510"/>
      <c r="M22" s="251" t="s">
        <v>141</v>
      </c>
      <c r="N22" s="368"/>
      <c r="O22" s="252"/>
      <c r="P22" s="253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s="7" customFormat="1" ht="50.25" customHeight="1">
      <c r="A23" s="488" t="s">
        <v>81</v>
      </c>
      <c r="B23" s="488"/>
      <c r="C23" s="488"/>
      <c r="D23" s="126"/>
      <c r="E23" s="126"/>
      <c r="F23" s="127">
        <f>SUM(F25:F27)</f>
        <v>20</v>
      </c>
      <c r="G23" s="154"/>
      <c r="H23" s="155"/>
      <c r="I23" s="152">
        <f>I25+I26+I27</f>
        <v>0</v>
      </c>
      <c r="J23" s="132"/>
      <c r="K23" s="500"/>
      <c r="L23" s="500"/>
      <c r="M23" s="129"/>
      <c r="N23" s="364"/>
      <c r="O23" s="176"/>
      <c r="P23" s="126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16" s="8" customFormat="1" ht="48.75" customHeight="1">
      <c r="A24" s="485" t="s">
        <v>82</v>
      </c>
      <c r="B24" s="486"/>
      <c r="C24" s="487"/>
      <c r="D24" s="170"/>
      <c r="E24" s="170"/>
      <c r="F24" s="171"/>
      <c r="G24" s="245"/>
      <c r="H24" s="172"/>
      <c r="I24" s="173"/>
      <c r="J24" s="174"/>
      <c r="K24" s="501"/>
      <c r="L24" s="501"/>
      <c r="M24" s="175"/>
      <c r="N24" s="365"/>
      <c r="O24" s="177"/>
      <c r="P24" s="170"/>
    </row>
    <row r="25" spans="1:37" ht="147">
      <c r="A25" s="187" t="s">
        <v>83</v>
      </c>
      <c r="B25" s="187" t="s">
        <v>83</v>
      </c>
      <c r="C25" s="165" t="s">
        <v>89</v>
      </c>
      <c r="D25" s="166" t="s">
        <v>15</v>
      </c>
      <c r="E25" s="169">
        <f>'1.2สรุปผล KPI(G) QY'!E26</f>
        <v>240</v>
      </c>
      <c r="F25" s="169">
        <f>'1.2สรุปผล KPI(G) QY'!F26</f>
        <v>8</v>
      </c>
      <c r="G25" s="191">
        <v>0</v>
      </c>
      <c r="H25" s="192">
        <f>'1.2สรุปผล KPI(G) QY'!I26</f>
        <v>0</v>
      </c>
      <c r="I25" s="193">
        <f>H25*F25/100</f>
        <v>0</v>
      </c>
      <c r="J25" s="194">
        <v>2</v>
      </c>
      <c r="K25" s="508"/>
      <c r="L25" s="509" t="s">
        <v>152</v>
      </c>
      <c r="M25" s="222" t="s">
        <v>153</v>
      </c>
      <c r="N25" s="279" t="s">
        <v>125</v>
      </c>
      <c r="O25" s="362" t="s">
        <v>144</v>
      </c>
      <c r="P25" s="32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47">
      <c r="A26" s="187" t="s">
        <v>84</v>
      </c>
      <c r="B26" s="179" t="s">
        <v>84</v>
      </c>
      <c r="C26" s="161" t="s">
        <v>85</v>
      </c>
      <c r="D26" s="162" t="s">
        <v>86</v>
      </c>
      <c r="E26" s="169">
        <f>'1.2สรุปผล KPI(G) QY'!E27</f>
        <v>1</v>
      </c>
      <c r="F26" s="169">
        <f>'1.2สรุปผล KPI(G) QY'!F27</f>
        <v>7</v>
      </c>
      <c r="G26" s="149">
        <v>0</v>
      </c>
      <c r="H26" s="192">
        <f>'1.2สรุปผล KPI(G) QY'!I27</f>
        <v>0</v>
      </c>
      <c r="I26" s="153">
        <f>H26*F26/100</f>
        <v>0</v>
      </c>
      <c r="J26" s="225">
        <v>2</v>
      </c>
      <c r="K26" s="502"/>
      <c r="L26" s="503" t="s">
        <v>152</v>
      </c>
      <c r="M26" s="130" t="s">
        <v>121</v>
      </c>
      <c r="N26" s="278" t="s">
        <v>125</v>
      </c>
      <c r="O26" s="362" t="s">
        <v>144</v>
      </c>
      <c r="P26" s="32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3">
      <c r="A27" s="180" t="s">
        <v>87</v>
      </c>
      <c r="B27" s="180" t="s">
        <v>87</v>
      </c>
      <c r="C27" s="163" t="s">
        <v>88</v>
      </c>
      <c r="D27" s="164" t="s">
        <v>16</v>
      </c>
      <c r="E27" s="253">
        <f>'1.2สรุปผล KPI(G) QY'!E28</f>
        <v>10</v>
      </c>
      <c r="F27" s="253">
        <f>'1.2สรุปผล KPI(G) QY'!F28</f>
        <v>5</v>
      </c>
      <c r="G27" s="189">
        <v>0</v>
      </c>
      <c r="H27" s="536">
        <f>'1.2สรุปผล KPI(G) QY'!I28</f>
        <v>0</v>
      </c>
      <c r="I27" s="160">
        <f>H27*F27/100</f>
        <v>0</v>
      </c>
      <c r="J27" s="530">
        <v>2</v>
      </c>
      <c r="K27" s="511"/>
      <c r="L27" s="512" t="s">
        <v>152</v>
      </c>
      <c r="M27" s="190" t="s">
        <v>135</v>
      </c>
      <c r="N27" s="369" t="s">
        <v>125</v>
      </c>
      <c r="O27" s="534" t="s">
        <v>144</v>
      </c>
      <c r="P27" s="32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7" customFormat="1" ht="49.5" customHeight="1">
      <c r="A28" s="489" t="s">
        <v>90</v>
      </c>
      <c r="B28" s="489"/>
      <c r="C28" s="489"/>
      <c r="D28" s="126"/>
      <c r="E28" s="126"/>
      <c r="F28" s="127">
        <f>SUM(F30:F32)</f>
        <v>20</v>
      </c>
      <c r="G28" s="154"/>
      <c r="H28" s="155"/>
      <c r="I28" s="152">
        <f>I30+I31+I32</f>
        <v>0</v>
      </c>
      <c r="J28" s="132"/>
      <c r="K28" s="500"/>
      <c r="L28" s="500"/>
      <c r="M28" s="129"/>
      <c r="N28" s="364"/>
      <c r="O28" s="176"/>
      <c r="P28" s="12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16" s="8" customFormat="1" ht="55.5" customHeight="1">
      <c r="A29" s="485" t="s">
        <v>91</v>
      </c>
      <c r="B29" s="486"/>
      <c r="C29" s="487"/>
      <c r="D29" s="170"/>
      <c r="E29" s="170"/>
      <c r="F29" s="171"/>
      <c r="G29" s="245"/>
      <c r="H29" s="172"/>
      <c r="I29" s="173"/>
      <c r="J29" s="174"/>
      <c r="K29" s="501"/>
      <c r="L29" s="501"/>
      <c r="M29" s="175"/>
      <c r="N29" s="365"/>
      <c r="O29" s="177"/>
      <c r="P29" s="170"/>
    </row>
    <row r="30" spans="1:37" ht="99" customHeight="1">
      <c r="A30" s="187" t="s">
        <v>92</v>
      </c>
      <c r="B30" s="187" t="s">
        <v>92</v>
      </c>
      <c r="C30" s="165" t="s">
        <v>93</v>
      </c>
      <c r="D30" s="166" t="s">
        <v>94</v>
      </c>
      <c r="E30" s="73">
        <f>'1.2สรุปผล KPI(G) QY'!E31</f>
        <v>5</v>
      </c>
      <c r="F30" s="73">
        <f>'1.2สรุปผล KPI(G) QY'!F31</f>
        <v>5</v>
      </c>
      <c r="G30" s="195">
        <v>0</v>
      </c>
      <c r="H30" s="145">
        <f>'1.2สรุปผล KPI(G) QY'!I31</f>
        <v>0</v>
      </c>
      <c r="I30" s="196">
        <f>H30*F30/100</f>
        <v>0</v>
      </c>
      <c r="J30" s="194">
        <v>2</v>
      </c>
      <c r="K30" s="508"/>
      <c r="L30" s="509" t="s">
        <v>152</v>
      </c>
      <c r="M30" s="131" t="s">
        <v>122</v>
      </c>
      <c r="N30" s="370" t="s">
        <v>99</v>
      </c>
      <c r="O30" s="362" t="s">
        <v>144</v>
      </c>
      <c r="P30" s="32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94.75">
      <c r="A31" s="187" t="s">
        <v>95</v>
      </c>
      <c r="B31" s="179" t="s">
        <v>96</v>
      </c>
      <c r="C31" s="161" t="s">
        <v>128</v>
      </c>
      <c r="D31" s="162" t="s">
        <v>14</v>
      </c>
      <c r="E31" s="73" t="str">
        <f>'1.2สรุปผล KPI(G) QY'!E32</f>
        <v>เพิ่มขึ้น ร้อยละ 10</v>
      </c>
      <c r="F31" s="73">
        <f>'1.2สรุปผล KPI(G) QY'!F32</f>
        <v>6</v>
      </c>
      <c r="G31" s="149">
        <v>0</v>
      </c>
      <c r="H31" s="144">
        <f>'1.2สรุปผล KPI(G) QY'!I32</f>
        <v>0</v>
      </c>
      <c r="I31" s="157">
        <f>H31*F31/100</f>
        <v>0</v>
      </c>
      <c r="J31" s="133">
        <v>2</v>
      </c>
      <c r="K31" s="513"/>
      <c r="L31" s="507" t="s">
        <v>152</v>
      </c>
      <c r="M31" s="228" t="s">
        <v>134</v>
      </c>
      <c r="N31" s="371" t="s">
        <v>99</v>
      </c>
      <c r="O31" s="362" t="s">
        <v>144</v>
      </c>
      <c r="P31" s="32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54">
      <c r="A32" s="180" t="s">
        <v>96</v>
      </c>
      <c r="B32" s="180" t="s">
        <v>97</v>
      </c>
      <c r="C32" s="163" t="s">
        <v>98</v>
      </c>
      <c r="D32" s="537" t="s">
        <v>14</v>
      </c>
      <c r="E32" s="45">
        <v>92</v>
      </c>
      <c r="F32" s="48">
        <v>9</v>
      </c>
      <c r="G32" s="189">
        <v>0</v>
      </c>
      <c r="H32" s="538">
        <f>'1.2สรุปผล KPI(G) QY'!I33</f>
        <v>0</v>
      </c>
      <c r="I32" s="160">
        <f>H32*F32/100</f>
        <v>0</v>
      </c>
      <c r="J32" s="239">
        <v>2</v>
      </c>
      <c r="K32" s="519"/>
      <c r="L32" s="512" t="s">
        <v>152</v>
      </c>
      <c r="M32" s="190" t="s">
        <v>126</v>
      </c>
      <c r="N32" s="539"/>
      <c r="O32" s="521" t="s">
        <v>144</v>
      </c>
      <c r="P32" s="329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</sheetData>
  <sheetProtection/>
  <mergeCells count="30">
    <mergeCell ref="O8:O10"/>
    <mergeCell ref="P8:P10"/>
    <mergeCell ref="M8:M10"/>
    <mergeCell ref="A8:A10"/>
    <mergeCell ref="B8:B10"/>
    <mergeCell ref="A24:C24"/>
    <mergeCell ref="A29:C29"/>
    <mergeCell ref="A11:C11"/>
    <mergeCell ref="A16:C16"/>
    <mergeCell ref="A23:C23"/>
    <mergeCell ref="A28:C28"/>
    <mergeCell ref="A17:C17"/>
    <mergeCell ref="A12:C12"/>
    <mergeCell ref="F7:G7"/>
    <mergeCell ref="I7:N7"/>
    <mergeCell ref="C8:C10"/>
    <mergeCell ref="D8:E9"/>
    <mergeCell ref="F8:F10"/>
    <mergeCell ref="N8:N10"/>
    <mergeCell ref="G8:L9"/>
    <mergeCell ref="F5:G5"/>
    <mergeCell ref="I5:N5"/>
    <mergeCell ref="F6:G6"/>
    <mergeCell ref="A1:N1"/>
    <mergeCell ref="A2:N2"/>
    <mergeCell ref="F3:G3"/>
    <mergeCell ref="I3:N3"/>
    <mergeCell ref="F4:G4"/>
    <mergeCell ref="I4:N4"/>
    <mergeCell ref="I6:N6"/>
  </mergeCells>
  <printOptions horizontalCentered="1"/>
  <pageMargins left="0.393700787401575" right="0.393700787401575" top="0.590551181102362" bottom="0.393700787401575" header="0.31496062992126" footer="0.196850393700787"/>
  <pageSetup firstPageNumber="3" useFirstPageNumber="1" fitToHeight="0" fitToWidth="1" horizontalDpi="600" verticalDpi="600" orientation="landscape" paperSize="9" scale="69" r:id="rId1"/>
  <headerFooter>
    <oddFooter>&amp;C&amp;"TH SarabunPSK,Regular"&amp;20&amp;P&amp;R&amp;"TH SarabunPSK,Regular"&amp;20คณะเทคโนโลยีสื่อสารมวลชน</oddFooter>
  </headerFooter>
  <rowBreaks count="4" manualBreakCount="4">
    <brk id="15" max="255" man="1"/>
    <brk id="20" max="255" man="1"/>
    <brk id="22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สุจิตตา ราตรี</cp:lastModifiedBy>
  <cp:lastPrinted>2023-06-20T07:22:52Z</cp:lastPrinted>
  <dcterms:created xsi:type="dcterms:W3CDTF">2021-05-03T08:26:41Z</dcterms:created>
  <dcterms:modified xsi:type="dcterms:W3CDTF">2023-06-20T07:23:11Z</dcterms:modified>
  <cp:category/>
  <cp:version/>
  <cp:contentType/>
  <cp:contentStatus/>
</cp:coreProperties>
</file>