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คณะ\2565\ฐานข้อมูล\"/>
    </mc:Choice>
  </mc:AlternateContent>
  <bookViews>
    <workbookView showHorizontalScroll="0" showVerticalScroll="0" xWindow="0" yWindow="0" windowWidth="28770" windowHeight="12270" tabRatio="905" activeTab="1"/>
  </bookViews>
  <sheets>
    <sheet name="ตัวบ่งชี้ 1.2+1.3" sheetId="20" r:id="rId1"/>
    <sheet name="สรุประดับคณะ" sheetId="1" r:id="rId2"/>
    <sheet name="อาจารย์ตรี 65" sheetId="4" r:id="rId3"/>
    <sheet name="อาจารย์โท65" sheetId="12" r:id="rId4"/>
    <sheet name="อาจารย์เอก 65" sheetId="13" r:id="rId5"/>
    <sheet name="ผศ.ตรี64" sheetId="14" r:id="rId6"/>
    <sheet name="ผศ.โท65" sheetId="15" r:id="rId7"/>
    <sheet name="ผศ.เอก65" sheetId="16" r:id="rId8"/>
    <sheet name="รศ.เอก 65" sheetId="19" r:id="rId9"/>
    <sheet name="ศ.เอก65" sheetId="3" r:id="rId10"/>
  </sheets>
  <definedNames>
    <definedName name="_xlnm.Print_Area" localSheetId="6">ผศ.โท65!$A$1:$M$33</definedName>
    <definedName name="_xlnm.Print_Area" localSheetId="7">ผศ.เอก65!$A$1:$M$23</definedName>
    <definedName name="_xlnm.Print_Titles" localSheetId="5">ผศ.ตรี64!$1:$4</definedName>
    <definedName name="_xlnm.Print_Titles" localSheetId="6">ผศ.โท65!$1:$4</definedName>
    <definedName name="_xlnm.Print_Titles" localSheetId="7">ผศ.เอก65!$1:$4</definedName>
    <definedName name="_xlnm.Print_Titles" localSheetId="8">'รศ.เอก 65'!$1:$4</definedName>
    <definedName name="_xlnm.Print_Titles" localSheetId="3">อาจารย์โท65!$4:$6</definedName>
    <definedName name="_xlnm.Print_Titles" localSheetId="4">'อาจารย์เอก 65'!$1:$4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3" l="1"/>
  <c r="M18" i="16" l="1"/>
  <c r="J18" i="16"/>
  <c r="M9" i="16"/>
  <c r="M8" i="16"/>
  <c r="M7" i="16"/>
  <c r="J10" i="19"/>
  <c r="J26" i="15" l="1"/>
  <c r="M8" i="19"/>
  <c r="M26" i="15"/>
  <c r="M22" i="12"/>
  <c r="J22" i="12"/>
  <c r="M10" i="19" l="1"/>
  <c r="R6" i="1" s="1"/>
  <c r="J9" i="13"/>
  <c r="L6" i="1" l="1"/>
  <c r="M7" i="13"/>
  <c r="M9" i="13" s="1"/>
  <c r="P6" i="1" s="1"/>
  <c r="J2" i="4"/>
  <c r="K22" i="1"/>
  <c r="K21" i="1"/>
  <c r="K18" i="16"/>
  <c r="K6" i="1"/>
  <c r="K22" i="12"/>
  <c r="M8" i="3"/>
  <c r="S6" i="1" s="1"/>
  <c r="X6" i="1" s="1"/>
  <c r="K8" i="3"/>
  <c r="J8" i="3"/>
  <c r="J2" i="3"/>
  <c r="E2" i="3"/>
  <c r="E2" i="19"/>
  <c r="K8" i="4"/>
  <c r="J8" i="4"/>
  <c r="M8" i="4"/>
  <c r="F6" i="1"/>
  <c r="E2" i="4"/>
  <c r="K10" i="19"/>
  <c r="W6" i="1"/>
  <c r="J2" i="19"/>
  <c r="J2" i="16"/>
  <c r="E2" i="16"/>
  <c r="J2" i="15"/>
  <c r="E2" i="15"/>
  <c r="K8" i="14"/>
  <c r="J8" i="14"/>
  <c r="M8" i="14"/>
  <c r="G6" i="1" s="1"/>
  <c r="J6" i="1" s="1"/>
  <c r="J2" i="14"/>
  <c r="E2" i="14"/>
  <c r="K9" i="13"/>
  <c r="J2" i="13"/>
  <c r="E2" i="13"/>
  <c r="J2" i="12"/>
  <c r="E2" i="12"/>
  <c r="D6" i="1" l="1"/>
  <c r="Q6" i="1"/>
  <c r="V6" i="1" s="1"/>
  <c r="U6" i="1"/>
  <c r="O6" i="1"/>
  <c r="T6" i="1" l="1"/>
  <c r="I5" i="20" s="1"/>
  <c r="I18" i="20"/>
  <c r="E6" i="1"/>
  <c r="C6" i="1" l="1"/>
  <c r="I6" i="20"/>
  <c r="I7" i="20" s="1"/>
  <c r="I9" i="20" s="1"/>
  <c r="I10" i="20" s="1"/>
  <c r="I19" i="20"/>
  <c r="I20" i="20" s="1"/>
  <c r="I22" i="20" s="1"/>
  <c r="I23" i="20" s="1"/>
</calcChain>
</file>

<file path=xl/sharedStrings.xml><?xml version="1.0" encoding="utf-8"?>
<sst xmlns="http://schemas.openxmlformats.org/spreadsheetml/2006/main" count="617" uniqueCount="193">
  <si>
    <t>การคำนวณตามเกณฑ์การประกันคุณภาพการศึกษาภายใน (ระดับคณะ)</t>
  </si>
  <si>
    <t>ตัวบ่งชี้ที่ 1.2</t>
  </si>
  <si>
    <t>อาจารย์ประจำคณะที่มีคุณวุฒิปริญญาเอก</t>
  </si>
  <si>
    <t>จำนวนอาจารย์ประจำคณะที่มีคุณวุฒิปริญญาเอก</t>
  </si>
  <si>
    <t>(1)</t>
  </si>
  <si>
    <t>จำนวนอาจารย์ประจำคณะทั้งหมด</t>
  </si>
  <si>
    <t>(2)</t>
  </si>
  <si>
    <t>ค่าร้อยละของอาจารย์ประจำคณะที่คุณวุฒิปริญญาเอก</t>
  </si>
  <si>
    <t>(3) = (1)/(2)*100</t>
  </si>
  <si>
    <t xml:space="preserve">ค่าร้อยละที่กำหนดให้เป็นคะแนนเต็ม 5 </t>
  </si>
  <si>
    <t>(4)</t>
  </si>
  <si>
    <t>แปลงค่าร้อยละที่ได้</t>
  </si>
  <si>
    <t>(5) = (3)/(4)*5</t>
  </si>
  <si>
    <t>คะแนนที่ได้</t>
  </si>
  <si>
    <t>(6)</t>
  </si>
  <si>
    <t>ตัวบ่งชี้ที่ 1.3</t>
  </si>
  <si>
    <t>อาจารย์ประจำคณะที่ดำรงตำแหน่งทางวิชาการ</t>
  </si>
  <si>
    <t>จำนวนอาจารย์ประจำคณะที่ดำรงตำแหน่งทางวิชาการ</t>
  </si>
  <si>
    <t>ค่าร้อยละของอาจารย์ประจำคณะที่ดำรงตำแหน่งทางวิชาการ</t>
  </si>
  <si>
    <t>ตารางแสดงจำนวนอาจารย์ จำแนกตามวุฒิและตำแหน่งทางวิชาการ</t>
  </si>
  <si>
    <t>คณะ</t>
  </si>
  <si>
    <t>เทคโนโลยีสื่อสารมวลชน</t>
  </si>
  <si>
    <t>ปีการศึกษา</t>
  </si>
  <si>
    <t>คณะ/วิทยาลัย/ภาควิชา/สาขาวิชา</t>
  </si>
  <si>
    <t xml:space="preserve"> ปฏิบัติ งานจริง</t>
  </si>
  <si>
    <t>ลาศึกษาต่อ</t>
  </si>
  <si>
    <t>รวมทั้งหมด</t>
  </si>
  <si>
    <t>วุฒิปริญญาตรี</t>
  </si>
  <si>
    <t>วุฒิปริญญาโท</t>
  </si>
  <si>
    <t>วุฒิปริญญาเอก</t>
  </si>
  <si>
    <t>จำนวนรวม</t>
  </si>
  <si>
    <t>อ.</t>
  </si>
  <si>
    <t>ผศ.</t>
  </si>
  <si>
    <t>รศ.</t>
  </si>
  <si>
    <t>ศ.</t>
  </si>
  <si>
    <t>รวม</t>
  </si>
  <si>
    <t>คณะเทคโนโลยีสื่อสารมวลชน</t>
  </si>
  <si>
    <t>หมายเหตุ : 1. การแจงนับจำนวนอาจารย์ให้นับระยะเวลาการทำงาน ดังนี้ 9-12 เดือน คิดเป็น 1 คน, 6 เดือนขึ้นไปแต่ไม่ถึง 9 เดือน คิดเป็น 0.5 คน, น้อยกว่า 6 เดือน ไม่สามารถนำมานับได้</t>
  </si>
  <si>
    <t xml:space="preserve">                2. การนับวุฒิการศึกษาและตำแหน่งทางวิชาการให้นับ ณ วันสิ้นสุดปีการจัดเก็บข้อมูล (31 พฤษภาคม 2566)</t>
  </si>
  <si>
    <t>ลาศึกษา</t>
  </si>
  <si>
    <t>โท</t>
  </si>
  <si>
    <t>เอก</t>
  </si>
  <si>
    <t>ผศ.โท</t>
  </si>
  <si>
    <t>ผศ.เอก</t>
  </si>
  <si>
    <t>ศ.เอก</t>
  </si>
  <si>
    <t>การนับจำนวนรายคนสถานะปฏิบัติงาน+ลาศึกษา</t>
  </si>
  <si>
    <t>การนับจำนวนนับ</t>
  </si>
  <si>
    <t>33จำนวนนับ-2ลาศึกษาต่อ/31</t>
  </si>
  <si>
    <t>31+5+4+9+1</t>
  </si>
  <si>
    <t>การนับตามสถานะ</t>
  </si>
  <si>
    <t>นับตามรายชื่อ</t>
  </si>
  <si>
    <t>แบบรายงานอาจารย์ประจำ มหาวิทยาลัยเทคโนโลยีราชมงคลธัญบุรี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</si>
  <si>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ปริญญาตรี</t>
    </r>
  </si>
  <si>
    <t>ลำดับที่</t>
  </si>
  <si>
    <t>ชื่อ - นามสกุล</t>
  </si>
  <si>
    <t>ตำแหน่งงาน</t>
  </si>
  <si>
    <t>ไปช่วยราชการ</t>
  </si>
  <si>
    <t>ภาควิชา/สาขาวิชา</t>
  </si>
  <si>
    <t xml:space="preserve">วันที่เริ่มปฏิบัติงาน </t>
  </si>
  <si>
    <t xml:space="preserve">วันที่ลาออก/โอนย้าย   </t>
  </si>
  <si>
    <t xml:space="preserve">สถานะ </t>
  </si>
  <si>
    <t>ระยะเวลาการปฏิบัติงาน</t>
  </si>
  <si>
    <t>การนับ</t>
  </si>
  <si>
    <t>(ใช่ = 1, ไม่ = -)</t>
  </si>
  <si>
    <t>(ว/ด/ป)</t>
  </si>
  <si>
    <t xml:space="preserve">ปฏิบัติงาน </t>
  </si>
  <si>
    <t>ลาศึกษาต่อเต็มเวลา</t>
  </si>
  <si>
    <t>(เดือน)</t>
  </si>
  <si>
    <t>0, 0.5, 1</t>
  </si>
  <si>
    <t xml:space="preserve">               2. การนับวุฒิการศึกษาและตำแหน่งทางวิชาการให้นับ ณ วันสิ้นสุดปีการจัดเก็บข้อมูล (31 พฤษภาคม 2566)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</si>
  <si>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ปริญญาโท</t>
    </r>
  </si>
  <si>
    <t>นาย</t>
  </si>
  <si>
    <t>อุกฤษ</t>
  </si>
  <si>
    <t>ณ สงขลา</t>
  </si>
  <si>
    <t>ข้าราชการ</t>
  </si>
  <si>
    <t>สาขาวิชาเทคโนโลยีการถ่ายภาพและภาพยนตร์</t>
  </si>
  <si>
    <t xml:space="preserve"> -</t>
  </si>
  <si>
    <t>นางสาว</t>
  </si>
  <si>
    <t>สุชาดา</t>
  </si>
  <si>
    <t>คันธารส</t>
  </si>
  <si>
    <t>พนักงานมหาวิทยาลัย</t>
  </si>
  <si>
    <t>สาขาวิชาเทคโนโลยีการพิมพ์ดิจิทัลและบรรจุภัณฑ์</t>
  </si>
  <si>
    <t>อัครเดช</t>
  </si>
  <si>
    <t>ทองสว่าง</t>
  </si>
  <si>
    <t>ชนิดา</t>
  </si>
  <si>
    <t>ศักดิ์สิริโกศล</t>
  </si>
  <si>
    <t>สาขาวิชาเทคโนโลยีการโฆษณาและประชาสัมพันธ์</t>
  </si>
  <si>
    <t>กานต์พิชชา</t>
  </si>
  <si>
    <t>สุวรรณวัฒนเมธี</t>
  </si>
  <si>
    <t>ชาลิน</t>
  </si>
  <si>
    <t>นุกูล</t>
  </si>
  <si>
    <t>สาขาวิชาเทคโนโลยีการโทรทัศน์และวิทยุกระจายเสียง</t>
  </si>
  <si>
    <t>กุลภัสสร์</t>
  </si>
  <si>
    <t>กาญจนภรางกูร</t>
  </si>
  <si>
    <t>ธีรศานต์</t>
  </si>
  <si>
    <t>ไหลหลั่ง</t>
  </si>
  <si>
    <t>สาขาวิชาเทคโนโลยีสื่อดิจิทัล</t>
  </si>
  <si>
    <t>จารุณี</t>
  </si>
  <si>
    <t>เจริญรส</t>
  </si>
  <si>
    <t>ตปากร</t>
  </si>
  <si>
    <t>พุธเกส</t>
  </si>
  <si>
    <t>กนก</t>
  </si>
  <si>
    <t>จินดา</t>
  </si>
  <si>
    <t>กมลทิพย์</t>
  </si>
  <si>
    <t>ต่อทรัพย์สินชัย</t>
  </si>
  <si>
    <t>สาขาวิชาเทคโนโลยีมัลติมีเดีย</t>
  </si>
  <si>
    <t>ชิรพงษ์</t>
  </si>
  <si>
    <t>ญานุชิตร</t>
  </si>
  <si>
    <t>อนุสรณ์</t>
  </si>
  <si>
    <t>สาครดี</t>
  </si>
  <si>
    <t>ธนะภูมิ</t>
  </si>
  <si>
    <t>สงค์ธนาพิทักษ์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</si>
  <si>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</si>
  <si>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 xml:space="preserve">ภัสสร </t>
  </si>
  <si>
    <t>สังข์ศรี</t>
  </si>
  <si>
    <t>-</t>
  </si>
  <si>
    <t xml:space="preserve">             2. การนับวุฒิการศึกษาและตำแหน่งทางวิชาการให้นับ ณ วันสิ้นสุดปีการจัดเก็บข้อมูล (31 พฤษภาคม 2566)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</si>
  <si>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ผู้ช่วยศาสตราจารย์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ปริญญาตรี</t>
    </r>
  </si>
  <si>
    <r>
      <t xml:space="preserve">ตำแหน่ง </t>
    </r>
    <r>
      <rPr>
        <u/>
        <sz val="16"/>
        <color indexed="8"/>
        <rFont val="TH SarabunPSK"/>
        <family val="2"/>
      </rPr>
      <t>ผู้ช่วยศาสตราจารย์</t>
    </r>
    <r>
      <rPr>
        <sz val="16"/>
        <color indexed="8"/>
        <rFont val="TH SarabunPSK"/>
        <family val="2"/>
      </rPr>
      <t xml:space="preserve">  คุณวุฒิ </t>
    </r>
    <r>
      <rPr>
        <u/>
        <sz val="16"/>
        <color indexed="8"/>
        <rFont val="TH SarabunPSK"/>
        <family val="2"/>
      </rPr>
      <t>ปริญญาโท</t>
    </r>
  </si>
  <si>
    <t>มนชนก</t>
  </si>
  <si>
    <t>มานะกุล</t>
  </si>
  <si>
    <t>อิทธิพล</t>
  </si>
  <si>
    <t>โพธิพันธุ์</t>
  </si>
  <si>
    <t>นาง</t>
  </si>
  <si>
    <t>นวพรรษ</t>
  </si>
  <si>
    <t>การะเกตุ</t>
  </si>
  <si>
    <t>รัตติกาล</t>
  </si>
  <si>
    <t>เจนจัด</t>
  </si>
  <si>
    <t>ภาณินี</t>
  </si>
  <si>
    <t>บุญเลิศ</t>
  </si>
  <si>
    <t>คำรณ</t>
  </si>
  <si>
    <t>ย่องซื่อ</t>
  </si>
  <si>
    <t>กิตติพร</t>
  </si>
  <si>
    <t>ชูเกียรติ</t>
  </si>
  <si>
    <t>สุพรรณิการ์</t>
  </si>
  <si>
    <t>อรสุชา</t>
  </si>
  <si>
    <t>อุปกิจ</t>
  </si>
  <si>
    <t>วิษณุพร</t>
  </si>
  <si>
    <t>อรุณลักษณ์</t>
  </si>
  <si>
    <t>พลอย</t>
  </si>
  <si>
    <t>ศรีสุโร</t>
  </si>
  <si>
    <t>อภิวัฒน์</t>
  </si>
  <si>
    <t>วงศ์เลิศ</t>
  </si>
  <si>
    <t>ยุวยง</t>
  </si>
  <si>
    <t>อนุมานราชธน</t>
  </si>
  <si>
    <t>กมล</t>
  </si>
  <si>
    <t>สังข์ทอง</t>
  </si>
  <si>
    <t>วรรณชนก</t>
  </si>
  <si>
    <t>สุนทร</t>
  </si>
  <si>
    <t>สุวัฒน์</t>
  </si>
  <si>
    <t>พื้นผา</t>
  </si>
  <si>
    <t>วิภูษิต</t>
  </si>
  <si>
    <t>เพียรการค้า</t>
  </si>
  <si>
    <t>เบญนภา</t>
  </si>
  <si>
    <t>ชาติเชื้อ</t>
  </si>
  <si>
    <t>นัจภัค</t>
  </si>
  <si>
    <t>มีอุสาห์</t>
  </si>
  <si>
    <r>
      <t xml:space="preserve">ตำแหน่ง </t>
    </r>
    <r>
      <rPr>
        <u/>
        <sz val="16"/>
        <color indexed="8"/>
        <rFont val="TH SarabunPSK"/>
        <family val="2"/>
      </rPr>
      <t>ผู้ช่วยศาสตราจารย์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</si>
  <si>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กุลกนิษฐ์</t>
  </si>
  <si>
    <t>ทองเงา</t>
  </si>
  <si>
    <t>ประภาภร</t>
  </si>
  <si>
    <t>ดลกิจ</t>
  </si>
  <si>
    <t>ไวยวุฒิ</t>
  </si>
  <si>
    <t>วุฒิอรรถสาร</t>
  </si>
  <si>
    <t>อุรวิศ</t>
  </si>
  <si>
    <t>ตั้งกิจวิวัฒน์</t>
  </si>
  <si>
    <t>จิรศักดิ์</t>
  </si>
  <si>
    <t>ปรีชาวีรกุล</t>
  </si>
  <si>
    <t>กิติโรจน์</t>
  </si>
  <si>
    <t>รัตนเกษมสุข</t>
  </si>
  <si>
    <t>ศรชัย</t>
  </si>
  <si>
    <t>บุตรแก้ว</t>
  </si>
  <si>
    <t>วิภาวี</t>
  </si>
  <si>
    <t>วีระวงศ์</t>
  </si>
  <si>
    <t>วสันต์</t>
  </si>
  <si>
    <t>สอนเขียว</t>
  </si>
  <si>
    <t>สุรชัย</t>
  </si>
  <si>
    <t>ขันแก้ว</t>
  </si>
  <si>
    <t>กัญญาณัฐ</t>
  </si>
  <si>
    <t>เปลวเฟื่อง</t>
  </si>
  <si>
    <t>อนันต์</t>
  </si>
  <si>
    <t>ตันวิไลศิริ</t>
  </si>
  <si>
    <r>
      <t xml:space="preserve">ตำแหน่ง  </t>
    </r>
    <r>
      <rPr>
        <u/>
        <sz val="16"/>
        <color indexed="8"/>
        <rFont val="TH SarabunPSK"/>
        <family val="2"/>
      </rPr>
      <t>รองศาสตราจารย์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</si>
  <si>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จันทร์ประภา</t>
  </si>
  <si>
    <t>พ่วงสุวรรณ</t>
  </si>
  <si>
    <t>ณัฐวิภา</t>
  </si>
  <si>
    <t>สินสุวรรณ</t>
  </si>
  <si>
    <r>
      <t xml:space="preserve">ตำแหน่ง  </t>
    </r>
    <r>
      <rPr>
        <u/>
        <sz val="16"/>
        <color indexed="8"/>
        <rFont val="TH SarabunPSK"/>
        <family val="2"/>
      </rPr>
      <t>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</si>
  <si>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ลาศึกษาต่อป.เอก 27 มีนาคม 2566</t>
  </si>
  <si>
    <t>เกษียณอายุราชการ</t>
  </si>
  <si>
    <t>มิสซูโอะ</t>
  </si>
  <si>
    <t>อิเคดะ</t>
  </si>
  <si>
    <t>อาจารย์(ผู้เชี่ยวชาญ)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</si>
</sst>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87041E]d\ mmm\ yy;@"/>
    <numFmt numFmtId="188" formatCode="[$-1070000]d/mm/yyyy;@"/>
  </numFmts>
  <fonts count="27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color indexed="8"/>
      <name val="Tahoma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sz val="8"/>
      <name val="Calibri"/>
      <family val="2"/>
      <charset val="222"/>
    </font>
    <font>
      <sz val="14"/>
      <name val="Cordia New"/>
      <family val="2"/>
    </font>
    <font>
      <sz val="11"/>
      <color indexed="8"/>
      <name val="TH SarabunPSK"/>
      <family val="2"/>
    </font>
    <font>
      <sz val="1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</font>
    <font>
      <sz val="11"/>
      <color theme="1"/>
      <name val="Tahoma"/>
      <family val="2"/>
    </font>
    <font>
      <sz val="16"/>
      <color theme="1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name val="TH SarabunPSK"/>
      <family val="2"/>
    </font>
    <font>
      <sz val="11"/>
      <color theme="0"/>
      <name val="TH SarabunPSK"/>
      <family val="2"/>
    </font>
    <font>
      <sz val="10"/>
      <color theme="0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7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top"/>
    </xf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4" applyFont="1" applyBorder="1" applyAlignment="1">
      <alignment vertical="center" shrinkToFit="1"/>
    </xf>
    <xf numFmtId="188" fontId="13" fillId="0" borderId="2" xfId="4" applyNumberFormat="1" applyFont="1" applyBorder="1" applyAlignment="1">
      <alignment horizontal="right" vertical="center" shrinkToFit="1"/>
    </xf>
    <xf numFmtId="187" fontId="13" fillId="0" borderId="2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8" fillId="0" borderId="2" xfId="4" applyFont="1" applyBorder="1" applyAlignment="1">
      <alignment vertical="center" shrinkToFit="1"/>
    </xf>
    <xf numFmtId="0" fontId="18" fillId="0" borderId="6" xfId="4" applyFont="1" applyBorder="1" applyAlignment="1">
      <alignment vertical="center" shrinkToFit="1"/>
    </xf>
    <xf numFmtId="0" fontId="18" fillId="0" borderId="7" xfId="4" applyFont="1" applyBorder="1" applyAlignment="1">
      <alignment vertical="center" shrinkToFit="1"/>
    </xf>
    <xf numFmtId="0" fontId="18" fillId="0" borderId="8" xfId="4" applyFont="1" applyBorder="1" applyAlignment="1">
      <alignment vertical="center" shrinkToFit="1"/>
    </xf>
    <xf numFmtId="188" fontId="18" fillId="0" borderId="2" xfId="4" applyNumberFormat="1" applyFont="1" applyBorder="1" applyAlignment="1">
      <alignment horizontal="right" vertical="center" shrinkToFit="1"/>
    </xf>
    <xf numFmtId="0" fontId="15" fillId="0" borderId="2" xfId="4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187" fontId="18" fillId="0" borderId="2" xfId="0" applyNumberFormat="1" applyFont="1" applyBorder="1" applyAlignment="1">
      <alignment horizontal="center" vertical="center"/>
    </xf>
    <xf numFmtId="188" fontId="15" fillId="0" borderId="2" xfId="4" applyNumberFormat="1" applyFont="1" applyBorder="1" applyAlignment="1">
      <alignment horizontal="right" vertical="center" shrinkToFit="1"/>
    </xf>
    <xf numFmtId="187" fontId="15" fillId="0" borderId="2" xfId="0" applyNumberFormat="1" applyFont="1" applyBorder="1" applyAlignment="1">
      <alignment horizontal="center" vertical="center"/>
    </xf>
    <xf numFmtId="0" fontId="15" fillId="0" borderId="7" xfId="4" applyFont="1" applyBorder="1" applyAlignment="1">
      <alignment vertical="center" shrinkToFit="1"/>
    </xf>
    <xf numFmtId="0" fontId="15" fillId="0" borderId="8" xfId="4" applyFont="1" applyBorder="1" applyAlignment="1">
      <alignment vertical="center" shrinkToFit="1"/>
    </xf>
    <xf numFmtId="0" fontId="15" fillId="0" borderId="6" xfId="4" applyFont="1" applyBorder="1" applyAlignment="1">
      <alignment vertical="center" shrinkToFit="1"/>
    </xf>
    <xf numFmtId="0" fontId="15" fillId="0" borderId="2" xfId="4" applyFont="1" applyBorder="1" applyAlignment="1">
      <alignment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1" applyFont="1"/>
    <xf numFmtId="0" fontId="15" fillId="0" borderId="7" xfId="4" applyFont="1" applyBorder="1" applyAlignment="1">
      <alignment shrinkToFit="1"/>
    </xf>
    <xf numFmtId="0" fontId="15" fillId="0" borderId="8" xfId="4" applyFont="1" applyBorder="1" applyAlignment="1">
      <alignment shrinkToFit="1"/>
    </xf>
    <xf numFmtId="0" fontId="15" fillId="0" borderId="6" xfId="4" applyFont="1" applyBorder="1" applyAlignment="1">
      <alignment shrinkToFit="1"/>
    </xf>
    <xf numFmtId="0" fontId="15" fillId="0" borderId="2" xfId="0" applyFont="1" applyBorder="1" applyAlignment="1">
      <alignment horizontal="left"/>
    </xf>
    <xf numFmtId="0" fontId="15" fillId="0" borderId="2" xfId="4" applyFont="1" applyBorder="1" applyAlignment="1">
      <alignment shrinkToFit="1"/>
    </xf>
    <xf numFmtId="188" fontId="15" fillId="0" borderId="2" xfId="4" applyNumberFormat="1" applyFont="1" applyBorder="1" applyAlignment="1">
      <alignment horizontal="right" shrinkToFit="1"/>
    </xf>
    <xf numFmtId="187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0" xfId="9" applyFont="1"/>
    <xf numFmtId="0" fontId="18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49" fontId="18" fillId="0" borderId="0" xfId="9" applyNumberFormat="1" applyFont="1" applyAlignment="1">
      <alignment vertical="center"/>
    </xf>
    <xf numFmtId="2" fontId="18" fillId="0" borderId="0" xfId="9" applyNumberFormat="1" applyFont="1" applyAlignment="1">
      <alignment vertical="center"/>
    </xf>
    <xf numFmtId="2" fontId="20" fillId="0" borderId="0" xfId="9" applyNumberFormat="1" applyFont="1" applyAlignment="1">
      <alignment vertical="center"/>
    </xf>
    <xf numFmtId="0" fontId="18" fillId="0" borderId="2" xfId="4" applyFont="1" applyBorder="1" applyAlignment="1">
      <alignment shrinkToFit="1"/>
    </xf>
    <xf numFmtId="0" fontId="15" fillId="0" borderId="12" xfId="4" applyFont="1" applyBorder="1" applyAlignment="1">
      <alignment shrinkToFit="1"/>
    </xf>
    <xf numFmtId="0" fontId="15" fillId="0" borderId="13" xfId="4" applyFont="1" applyBorder="1" applyAlignment="1">
      <alignment shrinkToFit="1"/>
    </xf>
    <xf numFmtId="0" fontId="15" fillId="0" borderId="5" xfId="4" applyFont="1" applyBorder="1" applyAlignment="1">
      <alignment shrinkToFit="1"/>
    </xf>
    <xf numFmtId="0" fontId="15" fillId="0" borderId="14" xfId="4" applyFont="1" applyBorder="1" applyAlignment="1">
      <alignment shrinkToFit="1"/>
    </xf>
    <xf numFmtId="188" fontId="15" fillId="0" borderId="14" xfId="4" applyNumberFormat="1" applyFont="1" applyBorder="1" applyAlignment="1">
      <alignment horizontal="right" shrinkToFit="1"/>
    </xf>
    <xf numFmtId="187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8" xfId="4" applyFont="1" applyBorder="1" applyAlignment="1">
      <alignment shrinkToFit="1"/>
    </xf>
    <xf numFmtId="0" fontId="18" fillId="0" borderId="10" xfId="1" applyFont="1" applyBorder="1" applyAlignment="1">
      <alignment vertical="center"/>
    </xf>
    <xf numFmtId="0" fontId="15" fillId="0" borderId="14" xfId="4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4" xfId="4" applyFont="1" applyBorder="1" applyAlignment="1">
      <alignment vertical="center" shrinkToFit="1"/>
    </xf>
    <xf numFmtId="188" fontId="15" fillId="0" borderId="14" xfId="4" applyNumberFormat="1" applyFont="1" applyBorder="1" applyAlignment="1">
      <alignment horizontal="right" vertical="center" shrinkToFit="1"/>
    </xf>
    <xf numFmtId="187" fontId="15" fillId="0" borderId="1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4" applyFont="1" applyBorder="1" applyAlignment="1">
      <alignment shrinkToFit="1"/>
    </xf>
    <xf numFmtId="188" fontId="13" fillId="0" borderId="2" xfId="4" applyNumberFormat="1" applyFont="1" applyBorder="1" applyAlignment="1">
      <alignment horizontal="right" shrinkToFit="1"/>
    </xf>
    <xf numFmtId="0" fontId="13" fillId="0" borderId="7" xfId="4" applyFont="1" applyBorder="1" applyAlignment="1">
      <alignment shrinkToFit="1"/>
    </xf>
    <xf numFmtId="0" fontId="13" fillId="0" borderId="8" xfId="4" applyFont="1" applyBorder="1" applyAlignment="1">
      <alignment shrinkToFit="1"/>
    </xf>
    <xf numFmtId="0" fontId="13" fillId="0" borderId="1" xfId="0" applyFont="1" applyBorder="1" applyAlignment="1">
      <alignment horizontal="center"/>
    </xf>
    <xf numFmtId="0" fontId="15" fillId="0" borderId="10" xfId="4" applyFont="1" applyBorder="1" applyAlignment="1">
      <alignment shrinkToFit="1"/>
    </xf>
    <xf numFmtId="0" fontId="15" fillId="0" borderId="9" xfId="4" applyFont="1" applyBorder="1" applyAlignment="1">
      <alignment shrinkToFit="1"/>
    </xf>
    <xf numFmtId="18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2" fontId="15" fillId="5" borderId="2" xfId="0" applyNumberFormat="1" applyFont="1" applyFill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0" fontId="18" fillId="0" borderId="16" xfId="4" applyFont="1" applyBorder="1" applyAlignment="1">
      <alignment vertical="center" shrinkToFit="1"/>
    </xf>
    <xf numFmtId="0" fontId="18" fillId="0" borderId="10" xfId="4" applyFont="1" applyBorder="1" applyAlignment="1">
      <alignment vertical="center" shrinkToFit="1"/>
    </xf>
    <xf numFmtId="0" fontId="18" fillId="0" borderId="9" xfId="4" applyFont="1" applyBorder="1" applyAlignment="1">
      <alignment vertical="center" shrinkToFit="1"/>
    </xf>
    <xf numFmtId="0" fontId="18" fillId="0" borderId="1" xfId="4" applyFont="1" applyBorder="1" applyAlignment="1">
      <alignment vertical="center" shrinkToFit="1"/>
    </xf>
    <xf numFmtId="188" fontId="18" fillId="0" borderId="1" xfId="4" applyNumberFormat="1" applyFont="1" applyBorder="1" applyAlignment="1">
      <alignment horizontal="right" vertical="center" shrinkToFit="1"/>
    </xf>
    <xf numFmtId="187" fontId="18" fillId="0" borderId="1" xfId="0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6" xfId="4" applyFont="1" applyBorder="1" applyAlignment="1">
      <alignment vertical="center" shrinkToFit="1"/>
    </xf>
    <xf numFmtId="0" fontId="15" fillId="0" borderId="10" xfId="4" applyFont="1" applyBorder="1" applyAlignment="1">
      <alignment vertical="center" shrinkToFit="1"/>
    </xf>
    <xf numFmtId="0" fontId="15" fillId="0" borderId="9" xfId="4" applyFont="1" applyBorder="1" applyAlignment="1">
      <alignment vertical="center" shrinkToFit="1"/>
    </xf>
    <xf numFmtId="0" fontId="15" fillId="0" borderId="1" xfId="4" applyFont="1" applyBorder="1" applyAlignment="1">
      <alignment vertical="center" shrinkToFit="1"/>
    </xf>
    <xf numFmtId="188" fontId="15" fillId="0" borderId="1" xfId="4" applyNumberFormat="1" applyFont="1" applyBorder="1" applyAlignment="1">
      <alignment horizontal="right" vertical="center" shrinkToFit="1"/>
    </xf>
    <xf numFmtId="187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8" fillId="0" borderId="2" xfId="4" applyFont="1" applyFill="1" applyBorder="1" applyAlignment="1">
      <alignment vertical="center" shrinkToFit="1"/>
    </xf>
    <xf numFmtId="187" fontId="13" fillId="0" borderId="2" xfId="0" applyNumberFormat="1" applyFont="1" applyFill="1" applyBorder="1" applyAlignment="1">
      <alignment horizontal="center" vertical="center"/>
    </xf>
    <xf numFmtId="187" fontId="13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8" xfId="4" applyFont="1" applyFill="1" applyBorder="1" applyAlignment="1">
      <alignment vertical="center" shrinkToFit="1"/>
    </xf>
    <xf numFmtId="0" fontId="18" fillId="0" borderId="6" xfId="4" applyFont="1" applyFill="1" applyBorder="1" applyAlignment="1">
      <alignment vertical="center" shrinkToFit="1"/>
    </xf>
    <xf numFmtId="188" fontId="18" fillId="0" borderId="2" xfId="4" applyNumberFormat="1" applyFont="1" applyFill="1" applyBorder="1" applyAlignment="1">
      <alignment horizontal="right" vertical="center" shrinkToFit="1"/>
    </xf>
    <xf numFmtId="187" fontId="18" fillId="0" borderId="2" xfId="0" applyNumberFormat="1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0" fillId="0" borderId="0" xfId="9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6" fillId="5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15" fontId="13" fillId="0" borderId="2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15" fontId="13" fillId="0" borderId="1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0">
    <cellStyle name="Normal" xfId="0" builtinId="0"/>
    <cellStyle name="Normal 2" xfId="1"/>
    <cellStyle name="Normal 2 2" xfId="2"/>
    <cellStyle name="Normal 3" xfId="3"/>
    <cellStyle name="Normal 4" xfId="9"/>
    <cellStyle name="Normal_Sheet1" xfId="4"/>
    <cellStyle name="ปกติ 2" xfId="5"/>
    <cellStyle name="ปกติ 3" xfId="6"/>
    <cellStyle name="ปกติ 4" xfId="7"/>
    <cellStyle name="ปกติ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RowHeight="21"/>
  <cols>
    <col min="1" max="1" width="5.75" style="67" customWidth="1"/>
    <col min="2" max="2" width="6.375" style="67" customWidth="1"/>
    <col min="3" max="7" width="9" style="67"/>
    <col min="8" max="8" width="15.75" style="67" customWidth="1"/>
    <col min="9" max="16384" width="9" style="67"/>
  </cols>
  <sheetData>
    <row r="1" spans="1:9">
      <c r="A1" s="66" t="s">
        <v>0</v>
      </c>
      <c r="B1" s="66"/>
    </row>
    <row r="3" spans="1:9">
      <c r="A3" s="140" t="s">
        <v>1</v>
      </c>
      <c r="B3" s="140"/>
      <c r="C3" s="68" t="s">
        <v>2</v>
      </c>
    </row>
    <row r="5" spans="1:9">
      <c r="B5" s="67" t="s">
        <v>3</v>
      </c>
      <c r="H5" s="69" t="s">
        <v>4</v>
      </c>
      <c r="I5" s="70">
        <f>สรุประดับคณะ!T6</f>
        <v>15</v>
      </c>
    </row>
    <row r="6" spans="1:9">
      <c r="B6" s="67" t="s">
        <v>5</v>
      </c>
      <c r="H6" s="69" t="s">
        <v>6</v>
      </c>
      <c r="I6" s="70">
        <f>สรุประดับคณะ!E6</f>
        <v>49</v>
      </c>
    </row>
    <row r="7" spans="1:9">
      <c r="B7" s="67" t="s">
        <v>7</v>
      </c>
      <c r="H7" s="67" t="s">
        <v>8</v>
      </c>
      <c r="I7" s="70">
        <f>I5/I6*100</f>
        <v>30.612244897959183</v>
      </c>
    </row>
    <row r="8" spans="1:9">
      <c r="B8" s="67" t="s">
        <v>9</v>
      </c>
      <c r="H8" s="69" t="s">
        <v>10</v>
      </c>
      <c r="I8" s="67">
        <v>40</v>
      </c>
    </row>
    <row r="9" spans="1:9">
      <c r="B9" s="67" t="s">
        <v>11</v>
      </c>
      <c r="H9" s="67" t="s">
        <v>12</v>
      </c>
      <c r="I9" s="70">
        <f>I7/I8*5</f>
        <v>3.8265306122448979</v>
      </c>
    </row>
    <row r="10" spans="1:9">
      <c r="B10" s="68" t="s">
        <v>13</v>
      </c>
      <c r="H10" s="69" t="s">
        <v>14</v>
      </c>
      <c r="I10" s="71">
        <f>I9</f>
        <v>3.8265306122448979</v>
      </c>
    </row>
    <row r="16" spans="1:9">
      <c r="A16" s="140" t="s">
        <v>15</v>
      </c>
      <c r="B16" s="140"/>
      <c r="C16" s="68" t="s">
        <v>16</v>
      </c>
    </row>
    <row r="18" spans="2:9">
      <c r="B18" s="67" t="s">
        <v>17</v>
      </c>
      <c r="H18" s="69" t="s">
        <v>4</v>
      </c>
      <c r="I18" s="70">
        <f>สรุประดับคณะ!V6+สรุประดับคณะ!W6+สรุประดับคณะ!X6</f>
        <v>34</v>
      </c>
    </row>
    <row r="19" spans="2:9">
      <c r="B19" s="67" t="s">
        <v>5</v>
      </c>
      <c r="H19" s="69" t="s">
        <v>6</v>
      </c>
      <c r="I19" s="70">
        <f>สรุประดับคณะ!E6</f>
        <v>49</v>
      </c>
    </row>
    <row r="20" spans="2:9">
      <c r="B20" s="67" t="s">
        <v>18</v>
      </c>
      <c r="H20" s="67" t="s">
        <v>8</v>
      </c>
      <c r="I20" s="70">
        <f>I18/I19*100</f>
        <v>69.387755102040813</v>
      </c>
    </row>
    <row r="21" spans="2:9">
      <c r="B21" s="67" t="s">
        <v>9</v>
      </c>
      <c r="H21" s="69" t="s">
        <v>10</v>
      </c>
      <c r="I21" s="67">
        <v>60</v>
      </c>
    </row>
    <row r="22" spans="2:9">
      <c r="B22" s="67" t="s">
        <v>11</v>
      </c>
      <c r="H22" s="67" t="s">
        <v>12</v>
      </c>
      <c r="I22" s="70">
        <f>I20/I21*5</f>
        <v>5.7823129251700678</v>
      </c>
    </row>
    <row r="23" spans="2:9">
      <c r="B23" s="68" t="s">
        <v>13</v>
      </c>
      <c r="H23" s="69" t="s">
        <v>14</v>
      </c>
      <c r="I23" s="71">
        <f>I22</f>
        <v>5.7823129251700678</v>
      </c>
    </row>
  </sheetData>
  <mergeCells count="2">
    <mergeCell ref="A3:B3"/>
    <mergeCell ref="A16:B16"/>
  </mergeCells>
  <pageMargins left="0.45" right="0.19" top="0.3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249977111117893"/>
  </sheetPr>
  <dimension ref="A1:M14"/>
  <sheetViews>
    <sheetView workbookViewId="0">
      <selection activeCell="G7" sqref="G7"/>
    </sheetView>
  </sheetViews>
  <sheetFormatPr defaultColWidth="9.125" defaultRowHeight="32.25" customHeight="1"/>
  <cols>
    <col min="1" max="1" width="5.75" style="15" customWidth="1"/>
    <col min="2" max="2" width="6.75" style="15" customWidth="1"/>
    <col min="3" max="4" width="7.625" style="15" customWidth="1"/>
    <col min="5" max="5" width="18.375" style="15" customWidth="1"/>
    <col min="6" max="6" width="8.5" style="15" customWidth="1"/>
    <col min="7" max="7" width="17.125" style="15" customWidth="1"/>
    <col min="8" max="8" width="9.125" style="15"/>
    <col min="9" max="9" width="10.125" style="15" customWidth="1"/>
    <col min="10" max="10" width="8.625" style="15" customWidth="1"/>
    <col min="11" max="11" width="9" style="15" customWidth="1"/>
    <col min="12" max="12" width="10.625" style="15" customWidth="1"/>
    <col min="13" max="13" width="8.125" style="15" customWidth="1"/>
    <col min="14" max="16384" width="9.125" style="15"/>
  </cols>
  <sheetData>
    <row r="1" spans="1:13" ht="32.2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32.25" customHeight="1">
      <c r="A2" s="17"/>
      <c r="B2" s="17"/>
      <c r="C2" s="17"/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H2" s="17"/>
      <c r="I2" s="62" t="s">
        <v>22</v>
      </c>
      <c r="J2" s="16">
        <f>สรุประดับคณะ!O2</f>
        <v>2565</v>
      </c>
      <c r="K2" s="17"/>
      <c r="L2" s="17"/>
      <c r="M2" s="17"/>
    </row>
    <row r="3" spans="1:13" ht="32.25" customHeight="1">
      <c r="A3" s="162" t="s">
        <v>187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13" ht="21">
      <c r="A4" s="159" t="s">
        <v>53</v>
      </c>
      <c r="B4" s="167" t="s">
        <v>54</v>
      </c>
      <c r="C4" s="168"/>
      <c r="D4" s="169"/>
      <c r="E4" s="19"/>
      <c r="F4" s="159" t="s">
        <v>56</v>
      </c>
      <c r="G4" s="159" t="s">
        <v>57</v>
      </c>
      <c r="H4" s="176" t="s">
        <v>58</v>
      </c>
      <c r="I4" s="176" t="s">
        <v>59</v>
      </c>
      <c r="J4" s="179" t="s">
        <v>60</v>
      </c>
      <c r="K4" s="180"/>
      <c r="L4" s="159" t="s">
        <v>61</v>
      </c>
      <c r="M4" s="176" t="s">
        <v>62</v>
      </c>
    </row>
    <row r="5" spans="1:13" ht="21">
      <c r="A5" s="160"/>
      <c r="B5" s="170"/>
      <c r="C5" s="171"/>
      <c r="D5" s="172"/>
      <c r="E5" s="20" t="s">
        <v>55</v>
      </c>
      <c r="F5" s="160"/>
      <c r="G5" s="160"/>
      <c r="H5" s="177"/>
      <c r="I5" s="177"/>
      <c r="J5" s="173" t="s">
        <v>63</v>
      </c>
      <c r="K5" s="175"/>
      <c r="L5" s="160"/>
      <c r="M5" s="177"/>
    </row>
    <row r="6" spans="1:13" ht="42">
      <c r="A6" s="161"/>
      <c r="B6" s="173"/>
      <c r="C6" s="174"/>
      <c r="D6" s="175"/>
      <c r="E6" s="2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13" ht="23.1" customHeight="1">
      <c r="A7" s="24">
        <v>1</v>
      </c>
      <c r="B7" s="124" t="s">
        <v>71</v>
      </c>
      <c r="C7" s="125" t="s">
        <v>190</v>
      </c>
      <c r="D7" s="126" t="s">
        <v>191</v>
      </c>
      <c r="E7" s="126" t="s">
        <v>192</v>
      </c>
      <c r="F7" s="126"/>
      <c r="G7" s="127" t="s">
        <v>81</v>
      </c>
      <c r="H7" s="128">
        <v>41306</v>
      </c>
      <c r="I7" s="129"/>
      <c r="J7" s="130">
        <v>1</v>
      </c>
      <c r="K7" s="131"/>
      <c r="L7" s="130">
        <v>12</v>
      </c>
      <c r="M7" s="130">
        <f>IF(L7&gt;9,1,IF(L7&gt;6,0.5,IF(L7&gt;0,0,0)))</f>
        <v>1</v>
      </c>
    </row>
    <row r="8" spans="1:13" ht="21">
      <c r="A8" s="178" t="s">
        <v>26</v>
      </c>
      <c r="B8" s="178"/>
      <c r="C8" s="178"/>
      <c r="D8" s="178"/>
      <c r="E8" s="178"/>
      <c r="F8" s="178"/>
      <c r="G8" s="178"/>
      <c r="H8" s="178"/>
      <c r="I8" s="178"/>
      <c r="J8" s="28">
        <f>SUM(J7:J7)</f>
        <v>1</v>
      </c>
      <c r="K8" s="28">
        <f>SUM(K7:K7)</f>
        <v>0</v>
      </c>
      <c r="L8" s="24"/>
      <c r="M8" s="28">
        <f>SUM(M7:M7)</f>
        <v>1</v>
      </c>
    </row>
    <row r="9" spans="1:13" ht="32.2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21">
      <c r="A10" s="189" t="s">
        <v>37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21">
      <c r="A11" s="166" t="s">
        <v>116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32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32.2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32.25" customHeight="1">
      <c r="I14" s="165"/>
      <c r="J14" s="165"/>
      <c r="K14" s="165"/>
      <c r="L14" s="165"/>
      <c r="M14" s="165"/>
    </row>
  </sheetData>
  <mergeCells count="17">
    <mergeCell ref="I14:M14"/>
    <mergeCell ref="A10:M10"/>
    <mergeCell ref="A11:M11"/>
    <mergeCell ref="L4:L5"/>
    <mergeCell ref="M4:M5"/>
    <mergeCell ref="J5:K5"/>
    <mergeCell ref="A8:I8"/>
    <mergeCell ref="A1:M1"/>
    <mergeCell ref="E2:G2"/>
    <mergeCell ref="A3:M3"/>
    <mergeCell ref="A4:A6"/>
    <mergeCell ref="B4:D6"/>
    <mergeCell ref="F4:F6"/>
    <mergeCell ref="G4:G6"/>
    <mergeCell ref="H4:H5"/>
    <mergeCell ref="I4:I5"/>
    <mergeCell ref="J4:K4"/>
  </mergeCells>
  <phoneticPr fontId="8" type="noConversion"/>
  <pageMargins left="0.17" right="0.1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7"/>
  <sheetViews>
    <sheetView tabSelected="1" zoomScale="120" zoomScaleNormal="120" workbookViewId="0">
      <selection activeCell="AB7" sqref="AB7"/>
    </sheetView>
  </sheetViews>
  <sheetFormatPr defaultRowHeight="15"/>
  <cols>
    <col min="1" max="1" width="10.25" style="8" customWidth="1"/>
    <col min="2" max="2" width="14.75" style="8" customWidth="1"/>
    <col min="3" max="3" width="6" style="8" customWidth="1"/>
    <col min="4" max="4" width="6.625" style="8" customWidth="1"/>
    <col min="5" max="5" width="5.625" style="8" customWidth="1"/>
    <col min="6" max="6" width="4.125" style="8" customWidth="1"/>
    <col min="7" max="7" width="4.125" style="9" customWidth="1"/>
    <col min="8" max="9" width="4.125" style="8" customWidth="1"/>
    <col min="10" max="11" width="5" style="8" customWidth="1"/>
    <col min="12" max="12" width="5.5" style="8" customWidth="1"/>
    <col min="13" max="14" width="4.125" style="8" customWidth="1"/>
    <col min="15" max="15" width="6.25" style="8" customWidth="1"/>
    <col min="16" max="16" width="4.875" style="8" customWidth="1"/>
    <col min="17" max="17" width="5.5" style="8" customWidth="1"/>
    <col min="18" max="19" width="4.125" style="8" customWidth="1"/>
    <col min="20" max="20" width="5.5" style="8" customWidth="1"/>
    <col min="21" max="21" width="5.75" style="8" customWidth="1"/>
    <col min="22" max="22" width="5.375" style="8" customWidth="1"/>
    <col min="23" max="23" width="4.875" style="8" customWidth="1"/>
    <col min="24" max="24" width="4.75" style="8" customWidth="1"/>
    <col min="25" max="16384" width="9" style="8"/>
  </cols>
  <sheetData>
    <row r="1" spans="1:24" ht="24.75" customHeight="1">
      <c r="A1" s="141" t="s">
        <v>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4" ht="24.75" customHeight="1">
      <c r="A2" s="13"/>
      <c r="B2" s="14" t="s">
        <v>20</v>
      </c>
      <c r="C2" s="142" t="s">
        <v>21</v>
      </c>
      <c r="D2" s="142"/>
      <c r="E2" s="142"/>
      <c r="F2" s="142"/>
      <c r="G2" s="142"/>
      <c r="H2" s="142"/>
      <c r="I2" s="142"/>
      <c r="J2" s="15"/>
      <c r="K2" s="15"/>
      <c r="L2" s="141" t="s">
        <v>22</v>
      </c>
      <c r="M2" s="141"/>
      <c r="N2" s="141"/>
      <c r="O2" s="142">
        <v>2565</v>
      </c>
      <c r="P2" s="142"/>
      <c r="Q2" s="142"/>
      <c r="R2" s="142"/>
      <c r="S2" s="15"/>
      <c r="T2" s="15"/>
      <c r="U2" s="15"/>
      <c r="V2" s="15"/>
      <c r="W2" s="15"/>
      <c r="X2" s="15"/>
    </row>
    <row r="3" spans="1:24" ht="1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24" ht="21.75" customHeight="1">
      <c r="A4" s="145" t="s">
        <v>23</v>
      </c>
      <c r="B4" s="146"/>
      <c r="C4" s="149" t="s">
        <v>24</v>
      </c>
      <c r="D4" s="155" t="s">
        <v>25</v>
      </c>
      <c r="E4" s="154" t="s">
        <v>26</v>
      </c>
      <c r="F4" s="151" t="s">
        <v>27</v>
      </c>
      <c r="G4" s="151"/>
      <c r="H4" s="151"/>
      <c r="I4" s="151"/>
      <c r="J4" s="151"/>
      <c r="K4" s="151" t="s">
        <v>28</v>
      </c>
      <c r="L4" s="151"/>
      <c r="M4" s="151"/>
      <c r="N4" s="151"/>
      <c r="O4" s="151"/>
      <c r="P4" s="151" t="s">
        <v>29</v>
      </c>
      <c r="Q4" s="151"/>
      <c r="R4" s="151"/>
      <c r="S4" s="151"/>
      <c r="T4" s="151"/>
      <c r="U4" s="151" t="s">
        <v>30</v>
      </c>
      <c r="V4" s="151"/>
      <c r="W4" s="151"/>
      <c r="X4" s="151"/>
    </row>
    <row r="5" spans="1:24" ht="21.75" customHeight="1">
      <c r="A5" s="147"/>
      <c r="B5" s="148"/>
      <c r="C5" s="150"/>
      <c r="D5" s="155"/>
      <c r="E5" s="154"/>
      <c r="F5" s="1" t="s">
        <v>31</v>
      </c>
      <c r="G5" s="1" t="s">
        <v>32</v>
      </c>
      <c r="H5" s="1" t="s">
        <v>33</v>
      </c>
      <c r="I5" s="1" t="s">
        <v>34</v>
      </c>
      <c r="J5" s="2" t="s">
        <v>35</v>
      </c>
      <c r="K5" s="1" t="s">
        <v>31</v>
      </c>
      <c r="L5" s="1" t="s">
        <v>32</v>
      </c>
      <c r="M5" s="1" t="s">
        <v>33</v>
      </c>
      <c r="N5" s="1" t="s">
        <v>34</v>
      </c>
      <c r="O5" s="2" t="s">
        <v>35</v>
      </c>
      <c r="P5" s="1" t="s">
        <v>31</v>
      </c>
      <c r="Q5" s="1" t="s">
        <v>32</v>
      </c>
      <c r="R5" s="1" t="s">
        <v>33</v>
      </c>
      <c r="S5" s="1" t="s">
        <v>34</v>
      </c>
      <c r="T5" s="2" t="s">
        <v>35</v>
      </c>
      <c r="U5" s="1" t="s">
        <v>31</v>
      </c>
      <c r="V5" s="1" t="s">
        <v>32</v>
      </c>
      <c r="W5" s="1" t="s">
        <v>33</v>
      </c>
      <c r="X5" s="1" t="s">
        <v>34</v>
      </c>
    </row>
    <row r="6" spans="1:24" s="10" customFormat="1" ht="21.75" customHeight="1">
      <c r="A6" s="153" t="s">
        <v>36</v>
      </c>
      <c r="B6" s="153"/>
      <c r="C6" s="104">
        <f>E6-D6</f>
        <v>46</v>
      </c>
      <c r="D6" s="105">
        <f>'อาจารย์ตรี 65'!K8+อาจารย์โท65!K22+'อาจารย์เอก 65'!K9+ผศ.ตรี64!K8+ผศ.โท65!K26+ผศ.เอก65!K18+'รศ.เอก 65'!K10+ศ.เอก65!K8</f>
        <v>3</v>
      </c>
      <c r="E6" s="106">
        <f>SUM(U6:X6)</f>
        <v>49</v>
      </c>
      <c r="F6" s="104">
        <f>'อาจารย์ตรี 65'!M8</f>
        <v>0</v>
      </c>
      <c r="G6" s="104">
        <f>ผศ.ตรี64!M8</f>
        <v>0</v>
      </c>
      <c r="H6" s="104">
        <v>0</v>
      </c>
      <c r="I6" s="104">
        <v>0</v>
      </c>
      <c r="J6" s="106">
        <f>SUM(F6:I6)</f>
        <v>0</v>
      </c>
      <c r="K6" s="104">
        <f>อาจารย์โท65!M22</f>
        <v>15</v>
      </c>
      <c r="L6" s="104">
        <f>ผศ.โท65!M26</f>
        <v>19</v>
      </c>
      <c r="M6" s="104">
        <v>0</v>
      </c>
      <c r="N6" s="104">
        <v>0</v>
      </c>
      <c r="O6" s="106">
        <f>SUM(K6:N6)</f>
        <v>34</v>
      </c>
      <c r="P6" s="104">
        <f>'อาจารย์เอก 65'!M9</f>
        <v>0</v>
      </c>
      <c r="Q6" s="104">
        <f>ผศ.เอก65!M18</f>
        <v>11</v>
      </c>
      <c r="R6" s="104">
        <f>'รศ.เอก 65'!M10</f>
        <v>3</v>
      </c>
      <c r="S6" s="104">
        <f>ศ.เอก65!M8</f>
        <v>1</v>
      </c>
      <c r="T6" s="106">
        <f>SUM(P6:S6)</f>
        <v>15</v>
      </c>
      <c r="U6" s="106">
        <f>F6+K6+P6</f>
        <v>15</v>
      </c>
      <c r="V6" s="106">
        <f>G6+L6+Q6</f>
        <v>30</v>
      </c>
      <c r="W6" s="106">
        <f>H6+M6+R6</f>
        <v>3</v>
      </c>
      <c r="X6" s="106">
        <f>I6+N6+S6</f>
        <v>1</v>
      </c>
    </row>
    <row r="7" spans="1:24" s="11" customFormat="1" ht="21.75" customHeight="1">
      <c r="A7" s="144"/>
      <c r="B7" s="144"/>
      <c r="C7" s="3"/>
      <c r="D7" s="6"/>
      <c r="E7" s="7"/>
      <c r="F7" s="4"/>
      <c r="G7" s="4"/>
      <c r="H7" s="4"/>
      <c r="I7" s="4"/>
      <c r="J7" s="5"/>
      <c r="K7" s="4"/>
      <c r="L7" s="4"/>
      <c r="M7" s="4"/>
      <c r="N7" s="4"/>
      <c r="O7" s="5"/>
      <c r="P7" s="4"/>
      <c r="Q7" s="4"/>
      <c r="R7" s="4"/>
      <c r="S7" s="4"/>
      <c r="T7" s="5"/>
      <c r="U7" s="5"/>
      <c r="V7" s="5"/>
      <c r="W7" s="5"/>
      <c r="X7" s="5"/>
    </row>
    <row r="8" spans="1:24" s="11" customFormat="1" ht="21.75" hidden="1" customHeight="1">
      <c r="A8" s="144"/>
      <c r="B8" s="144"/>
      <c r="C8" s="3"/>
      <c r="D8" s="6"/>
      <c r="E8" s="7"/>
      <c r="F8" s="4"/>
      <c r="G8" s="4"/>
      <c r="H8" s="4"/>
      <c r="I8" s="4"/>
      <c r="J8" s="5"/>
      <c r="K8" s="4"/>
      <c r="L8" s="4"/>
      <c r="M8" s="4"/>
      <c r="N8" s="4"/>
      <c r="O8" s="5"/>
      <c r="P8" s="4"/>
      <c r="Q8" s="4"/>
      <c r="R8" s="4"/>
      <c r="S8" s="4"/>
      <c r="T8" s="5"/>
      <c r="U8" s="5"/>
      <c r="V8" s="5"/>
      <c r="W8" s="5"/>
      <c r="X8" s="5"/>
    </row>
    <row r="9" spans="1:24" s="11" customFormat="1" ht="21.75" hidden="1" customHeight="1">
      <c r="A9" s="144"/>
      <c r="B9" s="144"/>
      <c r="C9" s="3"/>
      <c r="D9" s="6"/>
      <c r="E9" s="7"/>
      <c r="F9" s="4"/>
      <c r="G9" s="4"/>
      <c r="H9" s="4"/>
      <c r="I9" s="4"/>
      <c r="J9" s="5"/>
      <c r="K9" s="4"/>
      <c r="L9" s="4"/>
      <c r="M9" s="4"/>
      <c r="N9" s="4"/>
      <c r="O9" s="5"/>
      <c r="P9" s="4"/>
      <c r="Q9" s="4"/>
      <c r="R9" s="4"/>
      <c r="S9" s="4"/>
      <c r="T9" s="5"/>
      <c r="U9" s="5"/>
      <c r="V9" s="5"/>
      <c r="W9" s="5"/>
      <c r="X9" s="5"/>
    </row>
    <row r="11" spans="1:24" ht="15.75">
      <c r="A11" s="143" t="s">
        <v>37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</row>
    <row r="12" spans="1:24" ht="15.75">
      <c r="A12" s="143" t="s">
        <v>38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2"/>
    </row>
    <row r="14" spans="1:24" ht="15.75">
      <c r="A14" s="12"/>
    </row>
    <row r="16" spans="1:24">
      <c r="B16" s="81"/>
      <c r="C16" s="81"/>
      <c r="D16" s="81"/>
      <c r="E16" s="81"/>
      <c r="F16" s="81"/>
      <c r="G16" s="82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157"/>
      <c r="U16" s="157"/>
      <c r="V16" s="157"/>
      <c r="W16" s="157"/>
      <c r="X16" s="157"/>
    </row>
    <row r="17" spans="2:25" ht="14.25" customHeight="1">
      <c r="B17" s="10"/>
      <c r="C17" s="10"/>
      <c r="D17" s="10"/>
      <c r="E17" s="10"/>
      <c r="F17" s="10"/>
      <c r="G17" s="10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56"/>
      <c r="U17" s="156"/>
      <c r="V17" s="156"/>
      <c r="W17" s="156"/>
      <c r="X17" s="156"/>
      <c r="Y17" s="10"/>
    </row>
    <row r="18" spans="2:25" ht="18.75" customHeight="1">
      <c r="B18" s="101"/>
      <c r="C18" s="102" t="s">
        <v>35</v>
      </c>
      <c r="D18" s="101"/>
      <c r="E18" s="101" t="s">
        <v>39</v>
      </c>
      <c r="F18" s="102" t="s">
        <v>40</v>
      </c>
      <c r="G18" s="102" t="s">
        <v>41</v>
      </c>
      <c r="H18" s="102" t="s">
        <v>42</v>
      </c>
      <c r="I18" s="102" t="s">
        <v>43</v>
      </c>
      <c r="J18" s="102" t="s">
        <v>44</v>
      </c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"/>
      <c r="W18" s="10"/>
      <c r="X18" s="10"/>
      <c r="Y18" s="10"/>
    </row>
    <row r="19" spans="2:25" ht="18.75" customHeight="1">
      <c r="B19" s="103" t="s">
        <v>45</v>
      </c>
      <c r="C19" s="102">
        <v>54</v>
      </c>
      <c r="D19" s="101"/>
      <c r="E19" s="102">
        <v>2</v>
      </c>
      <c r="F19" s="102">
        <v>33</v>
      </c>
      <c r="G19" s="102">
        <v>5</v>
      </c>
      <c r="H19" s="102">
        <v>4</v>
      </c>
      <c r="I19" s="102">
        <v>9</v>
      </c>
      <c r="J19" s="102">
        <v>1</v>
      </c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"/>
      <c r="W19" s="10"/>
      <c r="X19" s="10"/>
      <c r="Y19" s="10"/>
    </row>
    <row r="20" spans="2:25" ht="18.75" customHeight="1">
      <c r="B20" s="101" t="s">
        <v>46</v>
      </c>
      <c r="C20" s="102">
        <v>52</v>
      </c>
      <c r="D20" s="101"/>
      <c r="E20" s="102">
        <v>2</v>
      </c>
      <c r="F20" s="102">
        <v>33</v>
      </c>
      <c r="G20" s="102">
        <v>5</v>
      </c>
      <c r="H20" s="102">
        <v>4</v>
      </c>
      <c r="I20" s="102">
        <v>9</v>
      </c>
      <c r="J20" s="102">
        <v>1</v>
      </c>
      <c r="K20" s="101"/>
      <c r="L20" s="101" t="s">
        <v>47</v>
      </c>
      <c r="M20" s="101"/>
      <c r="N20" s="101"/>
      <c r="O20" s="101"/>
      <c r="P20" s="101">
        <v>50</v>
      </c>
      <c r="Q20" s="101" t="s">
        <v>48</v>
      </c>
      <c r="R20" s="101"/>
      <c r="S20" s="101"/>
      <c r="T20" s="101"/>
      <c r="U20" s="101"/>
      <c r="V20" s="10"/>
      <c r="W20" s="10"/>
      <c r="X20" s="10"/>
      <c r="Y20" s="10"/>
    </row>
    <row r="21" spans="2:25" ht="18.75" customHeight="1">
      <c r="B21" s="101" t="s">
        <v>49</v>
      </c>
      <c r="C21" s="102">
        <v>52</v>
      </c>
      <c r="D21" s="101"/>
      <c r="E21" s="102">
        <v>2</v>
      </c>
      <c r="F21" s="102">
        <v>33</v>
      </c>
      <c r="G21" s="102">
        <v>5</v>
      </c>
      <c r="H21" s="102">
        <v>4</v>
      </c>
      <c r="I21" s="102">
        <v>9</v>
      </c>
      <c r="J21" s="102">
        <v>1</v>
      </c>
      <c r="K21" s="101">
        <f>SUM(E21:J21)</f>
        <v>54</v>
      </c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"/>
      <c r="W21" s="10"/>
      <c r="X21" s="10"/>
      <c r="Y21" s="10"/>
    </row>
    <row r="22" spans="2:25">
      <c r="B22" s="101" t="s">
        <v>50</v>
      </c>
      <c r="C22" s="102">
        <v>54</v>
      </c>
      <c r="D22" s="101"/>
      <c r="E22" s="101"/>
      <c r="F22" s="102">
        <v>35</v>
      </c>
      <c r="G22" s="102">
        <v>5</v>
      </c>
      <c r="H22" s="102">
        <v>4</v>
      </c>
      <c r="I22" s="102">
        <v>9</v>
      </c>
      <c r="J22" s="102">
        <v>1</v>
      </c>
      <c r="K22" s="101">
        <f>SUM(F22:J22)</f>
        <v>54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"/>
      <c r="W22" s="10"/>
      <c r="X22" s="10"/>
      <c r="Y22" s="10"/>
    </row>
    <row r="23" spans="2:25">
      <c r="B23" s="101"/>
      <c r="C23" s="101"/>
      <c r="D23" s="101"/>
      <c r="E23" s="101"/>
      <c r="F23" s="101"/>
      <c r="G23" s="102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"/>
      <c r="W23" s="10"/>
      <c r="X23" s="10"/>
      <c r="Y23" s="10"/>
    </row>
    <row r="24" spans="2:25">
      <c r="B24" s="101"/>
      <c r="C24" s="101"/>
      <c r="D24" s="101"/>
      <c r="E24" s="101"/>
      <c r="F24" s="101"/>
      <c r="G24" s="102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"/>
      <c r="W24" s="10"/>
      <c r="X24" s="10"/>
      <c r="Y24" s="10"/>
    </row>
    <row r="25" spans="2:25">
      <c r="B25" s="10"/>
      <c r="C25" s="10"/>
      <c r="D25" s="10"/>
      <c r="E25" s="10"/>
      <c r="F25" s="10"/>
      <c r="G25" s="10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2:25">
      <c r="B26" s="10"/>
      <c r="C26" s="10"/>
      <c r="D26" s="10"/>
      <c r="E26" s="10"/>
      <c r="F26" s="10"/>
      <c r="G26" s="10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2:25">
      <c r="B27" s="81"/>
      <c r="C27" s="81"/>
      <c r="D27" s="81"/>
      <c r="E27" s="81"/>
      <c r="F27" s="81"/>
      <c r="G27" s="82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</row>
  </sheetData>
  <mergeCells count="21">
    <mergeCell ref="U4:X4"/>
    <mergeCell ref="D4:D5"/>
    <mergeCell ref="T17:X17"/>
    <mergeCell ref="T16:X16"/>
    <mergeCell ref="A12:U12"/>
    <mergeCell ref="A1:X1"/>
    <mergeCell ref="C2:I2"/>
    <mergeCell ref="L2:N2"/>
    <mergeCell ref="O2:R2"/>
    <mergeCell ref="A11:V11"/>
    <mergeCell ref="A9:B9"/>
    <mergeCell ref="A4:B5"/>
    <mergeCell ref="C4:C5"/>
    <mergeCell ref="P4:T4"/>
    <mergeCell ref="A3:X3"/>
    <mergeCell ref="A6:B6"/>
    <mergeCell ref="K4:O4"/>
    <mergeCell ref="A7:B7"/>
    <mergeCell ref="A8:B8"/>
    <mergeCell ref="E4:E5"/>
    <mergeCell ref="F4:J4"/>
  </mergeCells>
  <phoneticPr fontId="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-0.249977111117893"/>
  </sheetPr>
  <dimension ref="A1:V210"/>
  <sheetViews>
    <sheetView zoomScale="90" zoomScaleNormal="90" workbookViewId="0">
      <selection activeCell="G13" sqref="G13:G14"/>
    </sheetView>
  </sheetViews>
  <sheetFormatPr defaultRowHeight="21"/>
  <cols>
    <col min="1" max="1" width="4.875" style="18" customWidth="1"/>
    <col min="2" max="2" width="7.25" style="18" customWidth="1"/>
    <col min="3" max="3" width="8.625" style="18" customWidth="1"/>
    <col min="4" max="4" width="9.625" style="18" customWidth="1"/>
    <col min="5" max="5" width="12" style="18" customWidth="1"/>
    <col min="6" max="6" width="24.125" style="18" customWidth="1"/>
    <col min="7" max="7" width="43.375" style="18" customWidth="1"/>
    <col min="8" max="8" width="13.125" style="18" customWidth="1"/>
    <col min="9" max="9" width="14.375" style="18" customWidth="1"/>
    <col min="10" max="10" width="8.25" style="18" customWidth="1"/>
    <col min="11" max="11" width="11.375" style="18" customWidth="1"/>
    <col min="12" max="12" width="12.25" style="18" customWidth="1"/>
    <col min="13" max="13" width="9.125" style="18" customWidth="1"/>
    <col min="14" max="16384" width="9" style="18"/>
  </cols>
  <sheetData>
    <row r="1" spans="1:22" s="17" customFormat="1" ht="21.7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22" s="17" customFormat="1" ht="21.75" customHeight="1"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22" ht="21.75" customHeight="1">
      <c r="A3" s="162" t="s">
        <v>52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22" ht="21.75" customHeight="1">
      <c r="A4" s="159" t="s">
        <v>53</v>
      </c>
      <c r="B4" s="167" t="s">
        <v>54</v>
      </c>
      <c r="C4" s="168"/>
      <c r="D4" s="169"/>
      <c r="E4" s="159" t="s">
        <v>55</v>
      </c>
      <c r="F4" s="159" t="s">
        <v>56</v>
      </c>
      <c r="G4" s="159" t="s">
        <v>57</v>
      </c>
      <c r="H4" s="176" t="s">
        <v>58</v>
      </c>
      <c r="I4" s="176" t="s">
        <v>59</v>
      </c>
      <c r="J4" s="179" t="s">
        <v>60</v>
      </c>
      <c r="K4" s="180"/>
      <c r="L4" s="176" t="s">
        <v>61</v>
      </c>
      <c r="M4" s="176" t="s">
        <v>62</v>
      </c>
    </row>
    <row r="5" spans="1:22" ht="21.75" customHeight="1">
      <c r="A5" s="160"/>
      <c r="B5" s="170"/>
      <c r="C5" s="171"/>
      <c r="D5" s="172"/>
      <c r="E5" s="160"/>
      <c r="F5" s="160"/>
      <c r="G5" s="160"/>
      <c r="H5" s="177"/>
      <c r="I5" s="177"/>
      <c r="J5" s="173" t="s">
        <v>63</v>
      </c>
      <c r="K5" s="175"/>
      <c r="L5" s="177"/>
      <c r="M5" s="177"/>
    </row>
    <row r="6" spans="1:22" ht="42">
      <c r="A6" s="161"/>
      <c r="B6" s="173"/>
      <c r="C6" s="174"/>
      <c r="D6" s="175"/>
      <c r="E6" s="16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22" ht="21.75" customHeight="1">
      <c r="A7" s="24"/>
      <c r="B7" s="25"/>
      <c r="C7" s="25"/>
      <c r="D7" s="25"/>
      <c r="E7" s="24"/>
      <c r="F7" s="25"/>
      <c r="G7" s="25"/>
      <c r="H7" s="26"/>
      <c r="I7" s="27"/>
      <c r="J7" s="24"/>
      <c r="K7" s="24"/>
      <c r="L7" s="24"/>
      <c r="M7" s="24"/>
    </row>
    <row r="8" spans="1:22" ht="21.75" customHeight="1">
      <c r="A8" s="178" t="s">
        <v>26</v>
      </c>
      <c r="B8" s="178"/>
      <c r="C8" s="178"/>
      <c r="D8" s="178"/>
      <c r="E8" s="178"/>
      <c r="F8" s="178"/>
      <c r="G8" s="178"/>
      <c r="H8" s="178"/>
      <c r="I8" s="178"/>
      <c r="J8" s="28">
        <f>SUM(J7:J7)</f>
        <v>0</v>
      </c>
      <c r="K8" s="28">
        <f>SUM(K7:K7)</f>
        <v>0</v>
      </c>
      <c r="L8" s="24"/>
      <c r="M8" s="28">
        <f>SUM(M7:M7)</f>
        <v>0</v>
      </c>
    </row>
    <row r="9" spans="1:22" ht="21.75" customHeight="1"/>
    <row r="10" spans="1:22" ht="21.75" customHeight="1">
      <c r="A10" s="166" t="s">
        <v>37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</row>
    <row r="11" spans="1:22" ht="21.75" customHeight="1">
      <c r="A11" s="166" t="s">
        <v>69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5"/>
    </row>
    <row r="12" spans="1:22" ht="21.75" customHeight="1"/>
    <row r="13" spans="1:22" ht="21.75" customHeight="1"/>
    <row r="14" spans="1:22" ht="21.75" customHeight="1">
      <c r="J14" s="165"/>
      <c r="K14" s="165"/>
      <c r="L14" s="165"/>
      <c r="M14" s="165"/>
      <c r="N14" s="165"/>
    </row>
    <row r="15" spans="1:22" ht="21.75" customHeight="1"/>
    <row r="16" spans="1:22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</sheetData>
  <mergeCells count="18">
    <mergeCell ref="J14:N14"/>
    <mergeCell ref="A11:U11"/>
    <mergeCell ref="B4:D6"/>
    <mergeCell ref="H4:H5"/>
    <mergeCell ref="I4:I5"/>
    <mergeCell ref="E4:E6"/>
    <mergeCell ref="F4:F6"/>
    <mergeCell ref="A10:V10"/>
    <mergeCell ref="L4:L5"/>
    <mergeCell ref="A8:I8"/>
    <mergeCell ref="M4:M5"/>
    <mergeCell ref="J5:K5"/>
    <mergeCell ref="J4:K4"/>
    <mergeCell ref="A1:M1"/>
    <mergeCell ref="G4:G6"/>
    <mergeCell ref="E2:G2"/>
    <mergeCell ref="A3:M3"/>
    <mergeCell ref="A4:A6"/>
  </mergeCells>
  <phoneticPr fontId="8" type="noConversion"/>
  <pageMargins left="0.39370078740157483" right="0.39370078740157483" top="0.59055118110236227" bottom="0.39370078740157483" header="0.31496062992125984" footer="0.31496062992125984"/>
  <pageSetup paperSize="9" scale="80" firstPageNumber="13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23"/>
  <sheetViews>
    <sheetView zoomScale="90" zoomScaleNormal="90" workbookViewId="0">
      <selection activeCell="O20" sqref="O20"/>
    </sheetView>
  </sheetViews>
  <sheetFormatPr defaultRowHeight="21"/>
  <cols>
    <col min="1" max="1" width="6.375" style="18" customWidth="1"/>
    <col min="2" max="2" width="7.25" style="18" customWidth="1"/>
    <col min="3" max="3" width="8.625" style="123" customWidth="1"/>
    <col min="4" max="4" width="10.75" style="18" customWidth="1"/>
    <col min="5" max="5" width="17.75" style="18" customWidth="1"/>
    <col min="6" max="6" width="19.25" style="18" customWidth="1"/>
    <col min="7" max="7" width="39.375" style="18" customWidth="1"/>
    <col min="8" max="8" width="12.625" style="18" customWidth="1"/>
    <col min="9" max="9" width="12.75" style="18" customWidth="1"/>
    <col min="10" max="10" width="8" style="18" customWidth="1"/>
    <col min="11" max="11" width="8.375" style="18" customWidth="1"/>
    <col min="12" max="12" width="8.125" style="18" customWidth="1"/>
    <col min="13" max="13" width="7.375" style="18" customWidth="1"/>
    <col min="14" max="16384" width="9" style="18"/>
  </cols>
  <sheetData>
    <row r="1" spans="1:14" s="17" customFormat="1" ht="33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4" s="17" customFormat="1" ht="33" customHeight="1">
      <c r="C2" s="122"/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14" ht="33" customHeight="1">
      <c r="A3" s="162" t="s">
        <v>70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14" ht="33" customHeight="1">
      <c r="A4" s="159" t="s">
        <v>53</v>
      </c>
      <c r="B4" s="167" t="s">
        <v>54</v>
      </c>
      <c r="C4" s="168"/>
      <c r="D4" s="169"/>
      <c r="E4" s="159" t="s">
        <v>55</v>
      </c>
      <c r="F4" s="159" t="s">
        <v>56</v>
      </c>
      <c r="G4" s="159" t="s">
        <v>57</v>
      </c>
      <c r="H4" s="159" t="s">
        <v>58</v>
      </c>
      <c r="I4" s="159" t="s">
        <v>59</v>
      </c>
      <c r="J4" s="167" t="s">
        <v>60</v>
      </c>
      <c r="K4" s="169"/>
      <c r="L4" s="183" t="s">
        <v>61</v>
      </c>
      <c r="M4" s="159" t="s">
        <v>62</v>
      </c>
    </row>
    <row r="5" spans="1:14" ht="33" customHeight="1">
      <c r="A5" s="160"/>
      <c r="B5" s="170"/>
      <c r="C5" s="171"/>
      <c r="D5" s="172"/>
      <c r="E5" s="160"/>
      <c r="F5" s="160"/>
      <c r="G5" s="160"/>
      <c r="H5" s="160"/>
      <c r="I5" s="160"/>
      <c r="J5" s="173" t="s">
        <v>63</v>
      </c>
      <c r="K5" s="175"/>
      <c r="L5" s="184"/>
      <c r="M5" s="160"/>
    </row>
    <row r="6" spans="1:14" ht="33" customHeight="1">
      <c r="A6" s="161"/>
      <c r="B6" s="173"/>
      <c r="C6" s="174"/>
      <c r="D6" s="175"/>
      <c r="E6" s="16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14" ht="28.5" customHeight="1">
      <c r="A7" s="24">
        <v>1</v>
      </c>
      <c r="B7" s="34" t="s">
        <v>71</v>
      </c>
      <c r="C7" s="35" t="s">
        <v>72</v>
      </c>
      <c r="D7" s="33" t="s">
        <v>73</v>
      </c>
      <c r="E7" s="32" t="s">
        <v>74</v>
      </c>
      <c r="F7" s="32" t="s">
        <v>36</v>
      </c>
      <c r="G7" s="32" t="s">
        <v>75</v>
      </c>
      <c r="H7" s="36">
        <v>35577</v>
      </c>
      <c r="I7" s="27"/>
      <c r="J7" s="37">
        <v>1</v>
      </c>
      <c r="K7" s="40" t="s">
        <v>76</v>
      </c>
      <c r="L7" s="38">
        <v>12</v>
      </c>
      <c r="M7" s="38">
        <v>1</v>
      </c>
    </row>
    <row r="8" spans="1:14" ht="24.75" customHeight="1">
      <c r="A8" s="24">
        <v>2</v>
      </c>
      <c r="B8" s="34" t="s">
        <v>77</v>
      </c>
      <c r="C8" s="35" t="s">
        <v>78</v>
      </c>
      <c r="D8" s="33" t="s">
        <v>79</v>
      </c>
      <c r="E8" s="32" t="s">
        <v>80</v>
      </c>
      <c r="F8" s="32" t="s">
        <v>36</v>
      </c>
      <c r="G8" s="32" t="s">
        <v>81</v>
      </c>
      <c r="H8" s="36">
        <v>42767</v>
      </c>
      <c r="I8" s="41"/>
      <c r="J8" s="39">
        <v>1</v>
      </c>
      <c r="K8" s="40" t="s">
        <v>76</v>
      </c>
      <c r="L8" s="38">
        <v>12</v>
      </c>
      <c r="M8" s="38">
        <v>1</v>
      </c>
    </row>
    <row r="9" spans="1:14" ht="27" customHeight="1">
      <c r="A9" s="24">
        <v>3</v>
      </c>
      <c r="B9" s="34" t="s">
        <v>71</v>
      </c>
      <c r="C9" s="35" t="s">
        <v>82</v>
      </c>
      <c r="D9" s="33" t="s">
        <v>83</v>
      </c>
      <c r="E9" s="32" t="s">
        <v>80</v>
      </c>
      <c r="F9" s="32" t="s">
        <v>36</v>
      </c>
      <c r="G9" s="32" t="s">
        <v>81</v>
      </c>
      <c r="H9" s="36">
        <v>40616</v>
      </c>
      <c r="I9" s="41"/>
      <c r="J9" s="39">
        <v>1</v>
      </c>
      <c r="K9" s="40" t="s">
        <v>76</v>
      </c>
      <c r="L9" s="38">
        <v>12</v>
      </c>
      <c r="M9" s="38">
        <v>1</v>
      </c>
    </row>
    <row r="10" spans="1:14" ht="22.5" customHeight="1">
      <c r="A10" s="24">
        <v>4</v>
      </c>
      <c r="B10" s="52" t="s">
        <v>77</v>
      </c>
      <c r="C10" s="83" t="s">
        <v>84</v>
      </c>
      <c r="D10" s="54" t="s">
        <v>85</v>
      </c>
      <c r="E10" s="32" t="s">
        <v>80</v>
      </c>
      <c r="F10" s="56" t="s">
        <v>36</v>
      </c>
      <c r="G10" s="72" t="s">
        <v>86</v>
      </c>
      <c r="H10" s="42">
        <v>42278</v>
      </c>
      <c r="I10" s="43"/>
      <c r="J10" s="37">
        <v>1</v>
      </c>
      <c r="K10" s="38" t="s">
        <v>76</v>
      </c>
      <c r="L10" s="50">
        <v>12</v>
      </c>
      <c r="M10" s="114">
        <v>1</v>
      </c>
    </row>
    <row r="11" spans="1:14" ht="21" customHeight="1">
      <c r="A11" s="24">
        <v>5</v>
      </c>
      <c r="B11" s="44" t="s">
        <v>71</v>
      </c>
      <c r="C11" s="35" t="s">
        <v>87</v>
      </c>
      <c r="D11" s="46" t="s">
        <v>88</v>
      </c>
      <c r="E11" s="47" t="s">
        <v>80</v>
      </c>
      <c r="F11" s="47" t="s">
        <v>36</v>
      </c>
      <c r="G11" s="32" t="s">
        <v>81</v>
      </c>
      <c r="H11" s="42">
        <v>42373</v>
      </c>
      <c r="I11" s="43"/>
      <c r="J11" s="37">
        <v>1</v>
      </c>
      <c r="K11" s="38" t="s">
        <v>76</v>
      </c>
      <c r="L11" s="38">
        <v>12</v>
      </c>
      <c r="M11" s="38">
        <v>1</v>
      </c>
    </row>
    <row r="12" spans="1:14" ht="21.75" customHeight="1">
      <c r="A12" s="130">
        <v>6</v>
      </c>
      <c r="B12" s="132" t="s">
        <v>77</v>
      </c>
      <c r="C12" s="133" t="s">
        <v>89</v>
      </c>
      <c r="D12" s="134" t="s">
        <v>90</v>
      </c>
      <c r="E12" s="127" t="s">
        <v>80</v>
      </c>
      <c r="F12" s="127" t="s">
        <v>36</v>
      </c>
      <c r="G12" s="127" t="s">
        <v>91</v>
      </c>
      <c r="H12" s="135">
        <v>40707</v>
      </c>
      <c r="I12" s="136"/>
      <c r="J12" s="137">
        <v>1</v>
      </c>
      <c r="K12" s="138" t="s">
        <v>76</v>
      </c>
      <c r="L12" s="139">
        <v>12</v>
      </c>
      <c r="M12" s="139">
        <v>1</v>
      </c>
    </row>
    <row r="13" spans="1:14" ht="23.25" customHeight="1">
      <c r="A13" s="24">
        <v>7</v>
      </c>
      <c r="B13" s="44" t="s">
        <v>77</v>
      </c>
      <c r="C13" s="35" t="s">
        <v>92</v>
      </c>
      <c r="D13" s="46" t="s">
        <v>93</v>
      </c>
      <c r="E13" s="47" t="s">
        <v>80</v>
      </c>
      <c r="F13" s="47" t="s">
        <v>36</v>
      </c>
      <c r="G13" s="32" t="s">
        <v>91</v>
      </c>
      <c r="H13" s="42">
        <v>40940</v>
      </c>
      <c r="I13" s="43"/>
      <c r="J13" s="37">
        <v>1</v>
      </c>
      <c r="K13" s="38" t="s">
        <v>76</v>
      </c>
      <c r="L13" s="38">
        <v>9</v>
      </c>
      <c r="M13" s="38">
        <v>1</v>
      </c>
      <c r="N13" s="18" t="s">
        <v>188</v>
      </c>
    </row>
    <row r="14" spans="1:14" ht="23.25" customHeight="1">
      <c r="A14" s="24">
        <v>8</v>
      </c>
      <c r="B14" s="31" t="s">
        <v>71</v>
      </c>
      <c r="C14" s="84" t="s">
        <v>94</v>
      </c>
      <c r="D14" s="31" t="s">
        <v>95</v>
      </c>
      <c r="E14" s="47" t="s">
        <v>80</v>
      </c>
      <c r="F14" s="47" t="s">
        <v>36</v>
      </c>
      <c r="G14" s="47" t="s">
        <v>96</v>
      </c>
      <c r="H14" s="42">
        <v>42373</v>
      </c>
      <c r="I14" s="43"/>
      <c r="J14" s="37">
        <v>1</v>
      </c>
      <c r="K14" s="38" t="s">
        <v>76</v>
      </c>
      <c r="L14" s="38">
        <v>12</v>
      </c>
      <c r="M14" s="38">
        <v>1</v>
      </c>
    </row>
    <row r="15" spans="1:14" ht="23.25" customHeight="1">
      <c r="A15" s="24">
        <v>9</v>
      </c>
      <c r="B15" s="44" t="s">
        <v>77</v>
      </c>
      <c r="C15" s="35" t="s">
        <v>97</v>
      </c>
      <c r="D15" s="46" t="s">
        <v>98</v>
      </c>
      <c r="E15" s="47" t="s">
        <v>80</v>
      </c>
      <c r="F15" s="47" t="s">
        <v>36</v>
      </c>
      <c r="G15" s="47" t="s">
        <v>86</v>
      </c>
      <c r="H15" s="42">
        <v>41821</v>
      </c>
      <c r="I15" s="43"/>
      <c r="J15" s="37">
        <v>1</v>
      </c>
      <c r="K15" s="38" t="s">
        <v>76</v>
      </c>
      <c r="L15" s="38">
        <v>12</v>
      </c>
      <c r="M15" s="38">
        <v>1</v>
      </c>
    </row>
    <row r="16" spans="1:14" ht="23.25" customHeight="1">
      <c r="A16" s="24">
        <v>10</v>
      </c>
      <c r="B16" s="44" t="s">
        <v>71</v>
      </c>
      <c r="C16" s="35" t="s">
        <v>99</v>
      </c>
      <c r="D16" s="46" t="s">
        <v>100</v>
      </c>
      <c r="E16" s="47" t="s">
        <v>80</v>
      </c>
      <c r="F16" s="47" t="s">
        <v>36</v>
      </c>
      <c r="G16" s="47" t="s">
        <v>86</v>
      </c>
      <c r="H16" s="42">
        <v>41821</v>
      </c>
      <c r="I16" s="43"/>
      <c r="J16" s="37">
        <v>1</v>
      </c>
      <c r="K16" s="38" t="s">
        <v>76</v>
      </c>
      <c r="L16" s="38">
        <v>12</v>
      </c>
      <c r="M16" s="38">
        <v>1</v>
      </c>
    </row>
    <row r="17" spans="1:13" ht="19.5" customHeight="1">
      <c r="A17" s="24">
        <v>11</v>
      </c>
      <c r="B17" s="52" t="s">
        <v>71</v>
      </c>
      <c r="C17" s="83" t="s">
        <v>101</v>
      </c>
      <c r="D17" s="54" t="s">
        <v>102</v>
      </c>
      <c r="E17" s="47" t="s">
        <v>80</v>
      </c>
      <c r="F17" s="56" t="s">
        <v>36</v>
      </c>
      <c r="G17" s="56" t="s">
        <v>86</v>
      </c>
      <c r="H17" s="42">
        <v>42278</v>
      </c>
      <c r="I17" s="43"/>
      <c r="J17" s="37">
        <v>1</v>
      </c>
      <c r="K17" s="38" t="s">
        <v>76</v>
      </c>
      <c r="L17" s="50">
        <v>12</v>
      </c>
      <c r="M17" s="114">
        <v>1</v>
      </c>
    </row>
    <row r="18" spans="1:13" ht="21.75" customHeight="1">
      <c r="A18" s="24">
        <v>12</v>
      </c>
      <c r="B18" s="44" t="s">
        <v>77</v>
      </c>
      <c r="C18" s="35" t="s">
        <v>103</v>
      </c>
      <c r="D18" s="46" t="s">
        <v>104</v>
      </c>
      <c r="E18" s="47" t="s">
        <v>80</v>
      </c>
      <c r="F18" s="47" t="s">
        <v>36</v>
      </c>
      <c r="G18" s="47" t="s">
        <v>105</v>
      </c>
      <c r="H18" s="42">
        <v>41821</v>
      </c>
      <c r="I18" s="43"/>
      <c r="J18" s="37">
        <v>1</v>
      </c>
      <c r="K18" s="38" t="s">
        <v>76</v>
      </c>
      <c r="L18" s="38">
        <v>12</v>
      </c>
      <c r="M18" s="38">
        <v>1</v>
      </c>
    </row>
    <row r="19" spans="1:13" ht="24" customHeight="1">
      <c r="A19" s="24">
        <v>13</v>
      </c>
      <c r="B19" s="44" t="s">
        <v>71</v>
      </c>
      <c r="C19" s="35" t="s">
        <v>106</v>
      </c>
      <c r="D19" s="46" t="s">
        <v>107</v>
      </c>
      <c r="E19" s="87" t="s">
        <v>80</v>
      </c>
      <c r="F19" s="87" t="s">
        <v>36</v>
      </c>
      <c r="G19" s="87" t="s">
        <v>96</v>
      </c>
      <c r="H19" s="88">
        <v>41821</v>
      </c>
      <c r="I19" s="89"/>
      <c r="J19" s="85">
        <v>1</v>
      </c>
      <c r="K19" s="86" t="s">
        <v>76</v>
      </c>
      <c r="L19" s="86">
        <v>12</v>
      </c>
      <c r="M19" s="86">
        <v>1</v>
      </c>
    </row>
    <row r="20" spans="1:13" ht="20.25" customHeight="1">
      <c r="A20" s="24">
        <v>14</v>
      </c>
      <c r="B20" s="93" t="s">
        <v>71</v>
      </c>
      <c r="C20" s="83" t="s">
        <v>108</v>
      </c>
      <c r="D20" s="94" t="s">
        <v>109</v>
      </c>
      <c r="E20" s="47" t="s">
        <v>80</v>
      </c>
      <c r="F20" s="47" t="s">
        <v>36</v>
      </c>
      <c r="G20" s="91" t="s">
        <v>75</v>
      </c>
      <c r="H20" s="92">
        <v>42948</v>
      </c>
      <c r="I20" s="43"/>
      <c r="J20" s="37">
        <v>1</v>
      </c>
      <c r="K20" s="38" t="s">
        <v>76</v>
      </c>
      <c r="L20" s="38">
        <v>12</v>
      </c>
      <c r="M20" s="38">
        <v>1</v>
      </c>
    </row>
    <row r="21" spans="1:13" ht="20.25" customHeight="1">
      <c r="A21" s="24">
        <v>15</v>
      </c>
      <c r="B21" s="93" t="s">
        <v>71</v>
      </c>
      <c r="C21" s="83" t="s">
        <v>110</v>
      </c>
      <c r="D21" s="94" t="s">
        <v>111</v>
      </c>
      <c r="E21" s="47" t="s">
        <v>80</v>
      </c>
      <c r="F21" s="47" t="s">
        <v>36</v>
      </c>
      <c r="G21" s="91" t="s">
        <v>105</v>
      </c>
      <c r="H21" s="92">
        <v>42948</v>
      </c>
      <c r="I21" s="43"/>
      <c r="J21" s="37">
        <v>1</v>
      </c>
      <c r="K21" s="38" t="s">
        <v>76</v>
      </c>
      <c r="L21" s="38">
        <v>12</v>
      </c>
      <c r="M21" s="38">
        <v>1</v>
      </c>
    </row>
    <row r="22" spans="1:13" ht="23.25" customHeight="1">
      <c r="A22" s="182" t="s">
        <v>26</v>
      </c>
      <c r="B22" s="182"/>
      <c r="C22" s="182"/>
      <c r="D22" s="182"/>
      <c r="E22" s="182"/>
      <c r="F22" s="182"/>
      <c r="G22" s="182"/>
      <c r="H22" s="182"/>
      <c r="I22" s="182"/>
      <c r="J22" s="48">
        <f>SUM(J7:J21)</f>
        <v>15</v>
      </c>
      <c r="K22" s="48">
        <f>SUM(K7:K21)</f>
        <v>0</v>
      </c>
      <c r="L22" s="90"/>
      <c r="M22" s="28">
        <f>SUM(M7:M21)</f>
        <v>15</v>
      </c>
    </row>
    <row r="23" spans="1:13" ht="25.5" customHeight="1"/>
    <row r="24" spans="1:13" ht="25.5" customHeight="1">
      <c r="A24" s="181" t="s">
        <v>37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</row>
    <row r="25" spans="1:13" ht="23.25" customHeight="1">
      <c r="A25" s="181" t="s">
        <v>69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  <row r="26" spans="1:13" ht="21.75" customHeight="1"/>
    <row r="27" spans="1:13" ht="21.75" customHeight="1">
      <c r="H27" s="141"/>
      <c r="I27" s="141"/>
      <c r="J27" s="141"/>
      <c r="K27" s="141"/>
      <c r="L27" s="141"/>
    </row>
    <row r="28" spans="1:13" ht="21.75" customHeight="1"/>
    <row r="29" spans="1:13" ht="21.75" customHeight="1"/>
    <row r="30" spans="1:13" ht="21.75" customHeight="1"/>
    <row r="31" spans="1:13" ht="21.75" customHeight="1"/>
    <row r="32" spans="1:1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</sheetData>
  <mergeCells count="18">
    <mergeCell ref="H27:L27"/>
    <mergeCell ref="A25:M25"/>
    <mergeCell ref="H4:H5"/>
    <mergeCell ref="I4:I5"/>
    <mergeCell ref="F4:F6"/>
    <mergeCell ref="E4:E6"/>
    <mergeCell ref="J4:K4"/>
    <mergeCell ref="A24:M24"/>
    <mergeCell ref="M4:M5"/>
    <mergeCell ref="J5:K5"/>
    <mergeCell ref="A22:I22"/>
    <mergeCell ref="G4:G6"/>
    <mergeCell ref="L4:L5"/>
    <mergeCell ref="A1:M1"/>
    <mergeCell ref="E2:G2"/>
    <mergeCell ref="A3:M3"/>
    <mergeCell ref="A4:A6"/>
    <mergeCell ref="B4:D6"/>
  </mergeCells>
  <phoneticPr fontId="8" type="noConversion"/>
  <pageMargins left="0.39370078740157483" right="0.15748031496062992" top="0.19685039370078741" bottom="0.19685039370078741" header="0.11811023622047245" footer="0.11811023622047245"/>
  <pageSetup paperSize="9" scale="80" firstPageNumber="13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11"/>
  <sheetViews>
    <sheetView zoomScale="70" zoomScaleNormal="70" workbookViewId="0">
      <selection activeCell="L20" sqref="L20"/>
    </sheetView>
  </sheetViews>
  <sheetFormatPr defaultRowHeight="21"/>
  <cols>
    <col min="1" max="1" width="5.625" style="18" customWidth="1"/>
    <col min="2" max="2" width="7.125" style="18" customWidth="1"/>
    <col min="3" max="3" width="10.125" style="18" customWidth="1"/>
    <col min="4" max="4" width="11.375" style="18" customWidth="1"/>
    <col min="5" max="5" width="15.375" style="18" customWidth="1"/>
    <col min="6" max="6" width="22.25" style="18" customWidth="1"/>
    <col min="7" max="7" width="41.375" style="18" customWidth="1"/>
    <col min="8" max="8" width="12.75" style="18" customWidth="1"/>
    <col min="9" max="9" width="10.75" style="18" customWidth="1"/>
    <col min="10" max="10" width="8.75" style="18" customWidth="1"/>
    <col min="11" max="11" width="9" style="18" customWidth="1"/>
    <col min="12" max="12" width="8.125" style="18" customWidth="1"/>
    <col min="13" max="13" width="7.25" style="18" customWidth="1"/>
    <col min="14" max="16384" width="9" style="18"/>
  </cols>
  <sheetData>
    <row r="1" spans="1:14" s="17" customFormat="1" ht="21.7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4" s="17" customFormat="1" ht="21.75" customHeight="1"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14" ht="21.75" customHeight="1">
      <c r="A3" s="162" t="s">
        <v>112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14" ht="21.75" customHeight="1">
      <c r="A4" s="159" t="s">
        <v>53</v>
      </c>
      <c r="B4" s="167" t="s">
        <v>54</v>
      </c>
      <c r="C4" s="168"/>
      <c r="D4" s="169"/>
      <c r="E4" s="159" t="s">
        <v>55</v>
      </c>
      <c r="F4" s="159" t="s">
        <v>56</v>
      </c>
      <c r="G4" s="159" t="s">
        <v>57</v>
      </c>
      <c r="H4" s="176" t="s">
        <v>58</v>
      </c>
      <c r="I4" s="176" t="s">
        <v>59</v>
      </c>
      <c r="J4" s="179" t="s">
        <v>60</v>
      </c>
      <c r="K4" s="180"/>
      <c r="L4" s="185" t="s">
        <v>61</v>
      </c>
      <c r="M4" s="176" t="s">
        <v>62</v>
      </c>
    </row>
    <row r="5" spans="1:14" ht="21.75" customHeight="1">
      <c r="A5" s="160"/>
      <c r="B5" s="170"/>
      <c r="C5" s="171"/>
      <c r="D5" s="172"/>
      <c r="E5" s="160"/>
      <c r="F5" s="160"/>
      <c r="G5" s="160"/>
      <c r="H5" s="177"/>
      <c r="I5" s="177"/>
      <c r="J5" s="173" t="s">
        <v>63</v>
      </c>
      <c r="K5" s="175"/>
      <c r="L5" s="186"/>
      <c r="M5" s="177"/>
    </row>
    <row r="6" spans="1:14" ht="37.5">
      <c r="A6" s="161"/>
      <c r="B6" s="173"/>
      <c r="C6" s="174"/>
      <c r="D6" s="175"/>
      <c r="E6" s="161"/>
      <c r="F6" s="161"/>
      <c r="G6" s="161"/>
      <c r="H6" s="22" t="s">
        <v>64</v>
      </c>
      <c r="I6" s="22" t="s">
        <v>64</v>
      </c>
      <c r="J6" s="23" t="s">
        <v>65</v>
      </c>
      <c r="K6" s="30" t="s">
        <v>66</v>
      </c>
      <c r="L6" s="22" t="s">
        <v>67</v>
      </c>
      <c r="M6" s="22" t="s">
        <v>68</v>
      </c>
    </row>
    <row r="7" spans="1:14" s="51" customFormat="1" ht="21.75" customHeight="1">
      <c r="A7" s="49">
        <v>1</v>
      </c>
      <c r="B7" s="52" t="s">
        <v>77</v>
      </c>
      <c r="C7" s="53" t="s">
        <v>113</v>
      </c>
      <c r="D7" s="54" t="s">
        <v>114</v>
      </c>
      <c r="E7" s="55" t="s">
        <v>74</v>
      </c>
      <c r="F7" s="56" t="s">
        <v>36</v>
      </c>
      <c r="G7" s="56" t="s">
        <v>91</v>
      </c>
      <c r="H7" s="57">
        <v>31929</v>
      </c>
      <c r="I7" s="58">
        <v>44835</v>
      </c>
      <c r="J7" s="59">
        <v>1</v>
      </c>
      <c r="K7" s="59" t="s">
        <v>115</v>
      </c>
      <c r="L7" s="49">
        <v>3</v>
      </c>
      <c r="M7" s="49">
        <f>IF(L7&gt;9,1,IF(L7&gt;6,0.5,IF(L7&gt;0,0,0)))</f>
        <v>0</v>
      </c>
      <c r="N7" s="51" t="s">
        <v>189</v>
      </c>
    </row>
    <row r="8" spans="1:14" s="51" customFormat="1" ht="21.75" customHeight="1">
      <c r="A8" s="38"/>
      <c r="B8" s="44"/>
      <c r="C8" s="45"/>
      <c r="D8" s="46"/>
      <c r="E8" s="47"/>
      <c r="F8" s="47"/>
      <c r="G8" s="47"/>
      <c r="H8" s="42"/>
      <c r="I8" s="98"/>
      <c r="J8" s="99"/>
      <c r="K8" s="99"/>
      <c r="L8" s="49"/>
      <c r="M8" s="95"/>
    </row>
    <row r="9" spans="1:14" ht="21.75" customHeight="1">
      <c r="A9" s="182" t="s">
        <v>26</v>
      </c>
      <c r="B9" s="182"/>
      <c r="C9" s="182"/>
      <c r="D9" s="182"/>
      <c r="E9" s="182"/>
      <c r="F9" s="182"/>
      <c r="G9" s="182"/>
      <c r="H9" s="182"/>
      <c r="I9" s="182"/>
      <c r="J9" s="48">
        <f>SUM(J7:J8)</f>
        <v>1</v>
      </c>
      <c r="K9" s="48">
        <f>SUM(K7:K7)</f>
        <v>0</v>
      </c>
      <c r="L9" s="24"/>
      <c r="M9" s="48">
        <f>SUM(M7:M8)</f>
        <v>0</v>
      </c>
    </row>
    <row r="10" spans="1:14" ht="21.75" customHeight="1"/>
    <row r="11" spans="1:14" ht="21.75" customHeight="1">
      <c r="A11" s="166" t="s">
        <v>37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4" ht="21.75" customHeight="1">
      <c r="A12" s="166" t="s">
        <v>116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4" ht="21.75" customHeight="1">
      <c r="I13" s="165"/>
      <c r="J13" s="165"/>
      <c r="K13" s="165"/>
      <c r="L13" s="165"/>
      <c r="M13" s="165"/>
    </row>
    <row r="14" spans="1:14" ht="21.75" customHeight="1"/>
    <row r="15" spans="1:14" ht="21.75" customHeight="1"/>
    <row r="16" spans="1:14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</sheetData>
  <mergeCells count="18">
    <mergeCell ref="I13:M13"/>
    <mergeCell ref="A12:M12"/>
    <mergeCell ref="H4:H5"/>
    <mergeCell ref="I4:I5"/>
    <mergeCell ref="F4:F6"/>
    <mergeCell ref="E4:E6"/>
    <mergeCell ref="J4:K4"/>
    <mergeCell ref="A11:M11"/>
    <mergeCell ref="M4:M5"/>
    <mergeCell ref="J5:K5"/>
    <mergeCell ref="A9:I9"/>
    <mergeCell ref="G4:G6"/>
    <mergeCell ref="L4:L5"/>
    <mergeCell ref="A1:M1"/>
    <mergeCell ref="E2:G2"/>
    <mergeCell ref="A3:M3"/>
    <mergeCell ref="A4:A6"/>
    <mergeCell ref="B4:D6"/>
  </mergeCells>
  <phoneticPr fontId="8" type="noConversion"/>
  <pageMargins left="0.17" right="0.17" top="0.59055118110236227" bottom="0.39370078740157483" header="0.31496062992125984" footer="0.31496062992125984"/>
  <pageSetup paperSize="9" scale="80" firstPageNumber="13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10"/>
  <sheetViews>
    <sheetView workbookViewId="0">
      <selection activeCell="G13" sqref="G13"/>
    </sheetView>
  </sheetViews>
  <sheetFormatPr defaultRowHeight="21"/>
  <cols>
    <col min="1" max="1" width="6.375" style="18" customWidth="1"/>
    <col min="2" max="2" width="9.875" style="18" customWidth="1"/>
    <col min="3" max="3" width="6.25" style="18" customWidth="1"/>
    <col min="4" max="4" width="7.375" style="18" customWidth="1"/>
    <col min="5" max="6" width="10.375" style="18" customWidth="1"/>
    <col min="7" max="7" width="40.875" style="18" customWidth="1"/>
    <col min="8" max="8" width="13.375" style="18" customWidth="1"/>
    <col min="9" max="9" width="14.625" style="18" customWidth="1"/>
    <col min="10" max="10" width="9.625" style="18" customWidth="1"/>
    <col min="11" max="11" width="9.75" style="18" customWidth="1"/>
    <col min="12" max="12" width="11.125" style="18" customWidth="1"/>
    <col min="13" max="13" width="10.75" style="18" customWidth="1"/>
    <col min="14" max="16384" width="9" style="18"/>
  </cols>
  <sheetData>
    <row r="1" spans="1:22" s="17" customFormat="1" ht="21.7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22" s="17" customFormat="1" ht="21.75" customHeight="1"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22" ht="21.75" customHeight="1">
      <c r="A3" s="162" t="s">
        <v>117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22" ht="21.75" customHeight="1">
      <c r="A4" s="159" t="s">
        <v>53</v>
      </c>
      <c r="B4" s="167" t="s">
        <v>54</v>
      </c>
      <c r="C4" s="168"/>
      <c r="D4" s="169"/>
      <c r="E4" s="159" t="s">
        <v>55</v>
      </c>
      <c r="F4" s="159" t="s">
        <v>56</v>
      </c>
      <c r="G4" s="159" t="s">
        <v>57</v>
      </c>
      <c r="H4" s="176" t="s">
        <v>58</v>
      </c>
      <c r="I4" s="176" t="s">
        <v>59</v>
      </c>
      <c r="J4" s="179" t="s">
        <v>60</v>
      </c>
      <c r="K4" s="180"/>
      <c r="L4" s="176" t="s">
        <v>61</v>
      </c>
      <c r="M4" s="176" t="s">
        <v>62</v>
      </c>
    </row>
    <row r="5" spans="1:22" ht="21.75" customHeight="1">
      <c r="A5" s="160"/>
      <c r="B5" s="170"/>
      <c r="C5" s="171"/>
      <c r="D5" s="172"/>
      <c r="E5" s="160"/>
      <c r="F5" s="160"/>
      <c r="G5" s="160"/>
      <c r="H5" s="177"/>
      <c r="I5" s="177"/>
      <c r="J5" s="173" t="s">
        <v>63</v>
      </c>
      <c r="K5" s="175"/>
      <c r="L5" s="177"/>
      <c r="M5" s="177"/>
    </row>
    <row r="6" spans="1:22" ht="42">
      <c r="A6" s="161"/>
      <c r="B6" s="173"/>
      <c r="C6" s="174"/>
      <c r="D6" s="175"/>
      <c r="E6" s="16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22" ht="21.75" customHeight="1">
      <c r="A7" s="24"/>
      <c r="B7" s="63"/>
      <c r="C7" s="65"/>
      <c r="D7" s="64"/>
      <c r="E7" s="24"/>
      <c r="F7" s="24"/>
      <c r="G7" s="24"/>
      <c r="H7" s="24"/>
      <c r="I7" s="24"/>
      <c r="J7" s="24"/>
      <c r="K7" s="24"/>
      <c r="L7" s="24"/>
      <c r="M7" s="24"/>
    </row>
    <row r="8" spans="1:22" ht="21.75" customHeight="1">
      <c r="A8" s="178" t="s">
        <v>26</v>
      </c>
      <c r="B8" s="178"/>
      <c r="C8" s="178"/>
      <c r="D8" s="178"/>
      <c r="E8" s="178"/>
      <c r="F8" s="178"/>
      <c r="G8" s="178"/>
      <c r="H8" s="178"/>
      <c r="I8" s="178"/>
      <c r="J8" s="28">
        <f>SUM(J7:J7)</f>
        <v>0</v>
      </c>
      <c r="K8" s="28">
        <f>SUM(K7:K7)</f>
        <v>0</v>
      </c>
      <c r="L8" s="29"/>
      <c r="M8" s="28">
        <f>SUM(M7:M7)</f>
        <v>0</v>
      </c>
    </row>
    <row r="9" spans="1:22" ht="21.75" customHeight="1"/>
    <row r="10" spans="1:22" ht="21.75" customHeight="1">
      <c r="A10" s="166" t="s">
        <v>37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</row>
    <row r="11" spans="1:22" ht="21.75" customHeight="1">
      <c r="A11" s="166" t="s">
        <v>116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5"/>
    </row>
    <row r="12" spans="1:22" ht="21.75" customHeight="1">
      <c r="I12" s="165"/>
      <c r="J12" s="165"/>
      <c r="K12" s="165"/>
      <c r="L12" s="165"/>
      <c r="M12" s="165"/>
    </row>
    <row r="13" spans="1:22" ht="21.75" customHeight="1"/>
    <row r="14" spans="1:22" ht="21.75" customHeight="1"/>
    <row r="15" spans="1:22" ht="21.75" customHeight="1"/>
    <row r="16" spans="1:22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</sheetData>
  <mergeCells count="18">
    <mergeCell ref="I12:M12"/>
    <mergeCell ref="A11:U11"/>
    <mergeCell ref="H4:H5"/>
    <mergeCell ref="I4:I5"/>
    <mergeCell ref="F4:F6"/>
    <mergeCell ref="E4:E6"/>
    <mergeCell ref="J4:K4"/>
    <mergeCell ref="A10:V10"/>
    <mergeCell ref="M4:M5"/>
    <mergeCell ref="J5:K5"/>
    <mergeCell ref="A8:I8"/>
    <mergeCell ref="G4:G6"/>
    <mergeCell ref="L4:L5"/>
    <mergeCell ref="A1:M1"/>
    <mergeCell ref="E2:G2"/>
    <mergeCell ref="A3:M3"/>
    <mergeCell ref="A4:A6"/>
    <mergeCell ref="B4:D6"/>
  </mergeCells>
  <phoneticPr fontId="8" type="noConversion"/>
  <pageMargins left="0.39370078740157483" right="0.39370078740157483" top="0.59055118110236227" bottom="0.39370078740157483" header="0.31496062992125984" footer="0.31496062992125984"/>
  <pageSetup paperSize="9" scale="80" firstPageNumber="13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28"/>
  <sheetViews>
    <sheetView topLeftCell="A10" zoomScaleNormal="100" workbookViewId="0">
      <selection activeCell="K27" sqref="K27"/>
    </sheetView>
  </sheetViews>
  <sheetFormatPr defaultRowHeight="21"/>
  <cols>
    <col min="1" max="1" width="5.75" style="18" customWidth="1"/>
    <col min="2" max="2" width="7" style="18" customWidth="1"/>
    <col min="3" max="3" width="9.625" style="18" customWidth="1"/>
    <col min="4" max="4" width="9.5" style="18" customWidth="1"/>
    <col min="5" max="5" width="12.875" style="18" customWidth="1"/>
    <col min="6" max="6" width="21.875" style="18" customWidth="1"/>
    <col min="7" max="7" width="40.25" style="18" customWidth="1"/>
    <col min="8" max="8" width="12.25" style="18" customWidth="1"/>
    <col min="9" max="9" width="11.125" style="18" customWidth="1"/>
    <col min="10" max="10" width="9.25" style="18" customWidth="1"/>
    <col min="11" max="11" width="9" style="18"/>
    <col min="12" max="12" width="9.625" style="18" customWidth="1"/>
    <col min="13" max="13" width="7.875" style="18" customWidth="1"/>
    <col min="14" max="16384" width="9" style="18"/>
  </cols>
  <sheetData>
    <row r="1" spans="1:13" s="17" customFormat="1" ht="21.7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17" customFormat="1" ht="21.75" customHeight="1"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13" ht="21.75" customHeight="1">
      <c r="A3" s="162" t="s">
        <v>118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13" ht="21.75" customHeight="1">
      <c r="A4" s="159" t="s">
        <v>53</v>
      </c>
      <c r="B4" s="167" t="s">
        <v>54</v>
      </c>
      <c r="C4" s="168"/>
      <c r="D4" s="169"/>
      <c r="E4" s="19"/>
      <c r="F4" s="159" t="s">
        <v>56</v>
      </c>
      <c r="G4" s="159" t="s">
        <v>57</v>
      </c>
      <c r="H4" s="176" t="s">
        <v>58</v>
      </c>
      <c r="I4" s="176" t="s">
        <v>59</v>
      </c>
      <c r="J4" s="179" t="s">
        <v>60</v>
      </c>
      <c r="K4" s="180"/>
      <c r="L4" s="187" t="s">
        <v>61</v>
      </c>
      <c r="M4" s="176" t="s">
        <v>62</v>
      </c>
    </row>
    <row r="5" spans="1:13" ht="21.75" customHeight="1">
      <c r="A5" s="160"/>
      <c r="B5" s="170"/>
      <c r="C5" s="171"/>
      <c r="D5" s="172"/>
      <c r="E5" s="20" t="s">
        <v>55</v>
      </c>
      <c r="F5" s="160"/>
      <c r="G5" s="160"/>
      <c r="H5" s="177"/>
      <c r="I5" s="177"/>
      <c r="J5" s="173" t="s">
        <v>63</v>
      </c>
      <c r="K5" s="175"/>
      <c r="L5" s="188"/>
      <c r="M5" s="177"/>
    </row>
    <row r="6" spans="1:13" ht="42">
      <c r="A6" s="161"/>
      <c r="B6" s="173"/>
      <c r="C6" s="174"/>
      <c r="D6" s="175"/>
      <c r="E6" s="2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13" ht="21.75" customHeight="1">
      <c r="A7" s="24">
        <v>1</v>
      </c>
      <c r="B7" s="44" t="s">
        <v>77</v>
      </c>
      <c r="C7" s="45" t="s">
        <v>119</v>
      </c>
      <c r="D7" s="46" t="s">
        <v>120</v>
      </c>
      <c r="E7" s="47" t="s">
        <v>74</v>
      </c>
      <c r="F7" s="47" t="s">
        <v>36</v>
      </c>
      <c r="G7" s="47" t="s">
        <v>91</v>
      </c>
      <c r="H7" s="42">
        <v>33781</v>
      </c>
      <c r="I7" s="43"/>
      <c r="J7" s="24">
        <v>1</v>
      </c>
      <c r="K7" s="40"/>
      <c r="L7" s="24">
        <v>12</v>
      </c>
      <c r="M7" s="24">
        <v>1</v>
      </c>
    </row>
    <row r="8" spans="1:13" ht="21.75" customHeight="1">
      <c r="A8" s="24">
        <v>2</v>
      </c>
      <c r="B8" s="34" t="s">
        <v>71</v>
      </c>
      <c r="C8" s="35" t="s">
        <v>121</v>
      </c>
      <c r="D8" s="33" t="s">
        <v>122</v>
      </c>
      <c r="E8" s="32" t="s">
        <v>80</v>
      </c>
      <c r="F8" s="32" t="s">
        <v>36</v>
      </c>
      <c r="G8" s="32" t="s">
        <v>75</v>
      </c>
      <c r="H8" s="36">
        <v>38628</v>
      </c>
      <c r="I8" s="41"/>
      <c r="J8" s="39">
        <v>1</v>
      </c>
      <c r="K8" s="40" t="s">
        <v>76</v>
      </c>
      <c r="L8" s="38">
        <v>12</v>
      </c>
      <c r="M8" s="38">
        <v>1</v>
      </c>
    </row>
    <row r="9" spans="1:13" ht="21.75" customHeight="1">
      <c r="A9" s="24">
        <v>3</v>
      </c>
      <c r="B9" s="44" t="s">
        <v>123</v>
      </c>
      <c r="C9" s="35" t="s">
        <v>124</v>
      </c>
      <c r="D9" s="46" t="s">
        <v>125</v>
      </c>
      <c r="E9" s="47" t="s">
        <v>80</v>
      </c>
      <c r="F9" s="47" t="s">
        <v>36</v>
      </c>
      <c r="G9" s="47" t="s">
        <v>86</v>
      </c>
      <c r="H9" s="42">
        <v>37453</v>
      </c>
      <c r="I9" s="43"/>
      <c r="J9" s="37">
        <v>1</v>
      </c>
      <c r="K9" s="38" t="s">
        <v>76</v>
      </c>
      <c r="L9" s="38">
        <v>12</v>
      </c>
      <c r="M9" s="38">
        <v>1</v>
      </c>
    </row>
    <row r="10" spans="1:13" ht="21.75" customHeight="1">
      <c r="A10" s="24">
        <v>4</v>
      </c>
      <c r="B10" s="34" t="s">
        <v>77</v>
      </c>
      <c r="C10" s="35" t="s">
        <v>126</v>
      </c>
      <c r="D10" s="33" t="s">
        <v>127</v>
      </c>
      <c r="E10" s="32" t="s">
        <v>80</v>
      </c>
      <c r="F10" s="32" t="s">
        <v>36</v>
      </c>
      <c r="G10" s="32" t="s">
        <v>86</v>
      </c>
      <c r="H10" s="36">
        <v>40483</v>
      </c>
      <c r="I10" s="41"/>
      <c r="J10" s="39" t="s">
        <v>76</v>
      </c>
      <c r="K10" s="38">
        <v>1</v>
      </c>
      <c r="L10" s="38">
        <v>12</v>
      </c>
      <c r="M10" s="38">
        <v>1</v>
      </c>
    </row>
    <row r="11" spans="1:13" ht="21.75" customHeight="1">
      <c r="A11" s="24">
        <v>5</v>
      </c>
      <c r="B11" s="34" t="s">
        <v>77</v>
      </c>
      <c r="C11" s="35" t="s">
        <v>128</v>
      </c>
      <c r="D11" s="33" t="s">
        <v>129</v>
      </c>
      <c r="E11" s="32" t="s">
        <v>80</v>
      </c>
      <c r="F11" s="32" t="s">
        <v>36</v>
      </c>
      <c r="G11" s="32" t="s">
        <v>91</v>
      </c>
      <c r="H11" s="36">
        <v>40483</v>
      </c>
      <c r="I11" s="41"/>
      <c r="J11" s="39" t="s">
        <v>76</v>
      </c>
      <c r="K11" s="38">
        <v>1</v>
      </c>
      <c r="L11" s="38">
        <v>12</v>
      </c>
      <c r="M11" s="38">
        <v>1</v>
      </c>
    </row>
    <row r="12" spans="1:13" ht="21.75" customHeight="1">
      <c r="A12" s="24">
        <v>6</v>
      </c>
      <c r="B12" s="107" t="s">
        <v>71</v>
      </c>
      <c r="C12" s="108" t="s">
        <v>130</v>
      </c>
      <c r="D12" s="109" t="s">
        <v>131</v>
      </c>
      <c r="E12" s="110" t="s">
        <v>80</v>
      </c>
      <c r="F12" s="110" t="s">
        <v>36</v>
      </c>
      <c r="G12" s="110" t="s">
        <v>91</v>
      </c>
      <c r="H12" s="111">
        <v>38504</v>
      </c>
      <c r="I12" s="112"/>
      <c r="J12" s="113">
        <v>1</v>
      </c>
      <c r="K12" s="114" t="s">
        <v>76</v>
      </c>
      <c r="L12" s="38">
        <v>12</v>
      </c>
      <c r="M12" s="114">
        <v>1</v>
      </c>
    </row>
    <row r="13" spans="1:13" ht="21.75" customHeight="1">
      <c r="A13" s="24">
        <v>7</v>
      </c>
      <c r="B13" s="107" t="s">
        <v>71</v>
      </c>
      <c r="C13" s="108" t="s">
        <v>132</v>
      </c>
      <c r="D13" s="109" t="s">
        <v>133</v>
      </c>
      <c r="E13" s="110" t="s">
        <v>80</v>
      </c>
      <c r="F13" s="110" t="s">
        <v>36</v>
      </c>
      <c r="G13" s="110" t="s">
        <v>75</v>
      </c>
      <c r="H13" s="111">
        <v>41030</v>
      </c>
      <c r="I13" s="112"/>
      <c r="J13" s="113">
        <v>1</v>
      </c>
      <c r="K13" s="114" t="s">
        <v>76</v>
      </c>
      <c r="L13" s="38">
        <v>12</v>
      </c>
      <c r="M13" s="114">
        <v>1</v>
      </c>
    </row>
    <row r="14" spans="1:13" ht="21.75" customHeight="1">
      <c r="A14" s="24">
        <v>8</v>
      </c>
      <c r="B14" s="107" t="s">
        <v>123</v>
      </c>
      <c r="C14" s="108" t="s">
        <v>134</v>
      </c>
      <c r="D14" s="109" t="s">
        <v>131</v>
      </c>
      <c r="E14" s="110" t="s">
        <v>80</v>
      </c>
      <c r="F14" s="110" t="s">
        <v>36</v>
      </c>
      <c r="G14" s="110" t="s">
        <v>96</v>
      </c>
      <c r="H14" s="111">
        <v>38657</v>
      </c>
      <c r="I14" s="112"/>
      <c r="J14" s="113">
        <v>1</v>
      </c>
      <c r="K14" s="114" t="s">
        <v>76</v>
      </c>
      <c r="L14" s="38">
        <v>12</v>
      </c>
      <c r="M14" s="114">
        <v>1</v>
      </c>
    </row>
    <row r="15" spans="1:13" ht="21.75" customHeight="1">
      <c r="A15" s="24">
        <v>9</v>
      </c>
      <c r="B15" s="34" t="s">
        <v>77</v>
      </c>
      <c r="C15" s="35" t="s">
        <v>135</v>
      </c>
      <c r="D15" s="33" t="s">
        <v>136</v>
      </c>
      <c r="E15" s="32" t="s">
        <v>80</v>
      </c>
      <c r="F15" s="32" t="s">
        <v>36</v>
      </c>
      <c r="G15" s="32" t="s">
        <v>75</v>
      </c>
      <c r="H15" s="36">
        <v>38202</v>
      </c>
      <c r="I15" s="41"/>
      <c r="J15" s="39">
        <v>1</v>
      </c>
      <c r="K15" s="40" t="s">
        <v>76</v>
      </c>
      <c r="L15" s="38">
        <v>12</v>
      </c>
      <c r="M15" s="38">
        <v>1</v>
      </c>
    </row>
    <row r="16" spans="1:13" ht="21.75" customHeight="1">
      <c r="A16" s="24">
        <v>10</v>
      </c>
      <c r="B16" s="44" t="s">
        <v>71</v>
      </c>
      <c r="C16" s="35" t="s">
        <v>137</v>
      </c>
      <c r="D16" s="46" t="s">
        <v>138</v>
      </c>
      <c r="E16" s="47" t="s">
        <v>80</v>
      </c>
      <c r="F16" s="47" t="s">
        <v>36</v>
      </c>
      <c r="G16" s="32" t="s">
        <v>91</v>
      </c>
      <c r="H16" s="42">
        <v>41470</v>
      </c>
      <c r="I16" s="43"/>
      <c r="J16" s="37">
        <v>1</v>
      </c>
      <c r="K16" s="38" t="s">
        <v>76</v>
      </c>
      <c r="L16" s="38">
        <v>12</v>
      </c>
      <c r="M16" s="38">
        <v>1</v>
      </c>
    </row>
    <row r="17" spans="1:13" ht="21.75" customHeight="1">
      <c r="A17" s="24">
        <v>11</v>
      </c>
      <c r="B17" s="44" t="s">
        <v>77</v>
      </c>
      <c r="C17" s="35" t="s">
        <v>139</v>
      </c>
      <c r="D17" s="46" t="s">
        <v>140</v>
      </c>
      <c r="E17" s="47" t="s">
        <v>80</v>
      </c>
      <c r="F17" s="47" t="s">
        <v>36</v>
      </c>
      <c r="G17" s="47" t="s">
        <v>86</v>
      </c>
      <c r="H17" s="42">
        <v>41183</v>
      </c>
      <c r="I17" s="43"/>
      <c r="J17" s="37">
        <v>1</v>
      </c>
      <c r="K17" s="38" t="s">
        <v>76</v>
      </c>
      <c r="L17" s="38">
        <v>12</v>
      </c>
      <c r="M17" s="38">
        <v>1</v>
      </c>
    </row>
    <row r="18" spans="1:13" ht="21.75" customHeight="1">
      <c r="A18" s="24">
        <v>12</v>
      </c>
      <c r="B18" s="44" t="s">
        <v>71</v>
      </c>
      <c r="C18" s="35" t="s">
        <v>141</v>
      </c>
      <c r="D18" s="46" t="s">
        <v>142</v>
      </c>
      <c r="E18" s="47" t="s">
        <v>80</v>
      </c>
      <c r="F18" s="47" t="s">
        <v>36</v>
      </c>
      <c r="G18" s="47" t="s">
        <v>105</v>
      </c>
      <c r="H18" s="42">
        <v>41030</v>
      </c>
      <c r="I18" s="120"/>
      <c r="J18" s="37">
        <v>1</v>
      </c>
      <c r="K18" s="38" t="s">
        <v>76</v>
      </c>
      <c r="L18" s="38">
        <v>12</v>
      </c>
      <c r="M18" s="38">
        <v>1</v>
      </c>
    </row>
    <row r="19" spans="1:13" ht="24.75" customHeight="1">
      <c r="A19" s="24">
        <v>13</v>
      </c>
      <c r="B19" s="34" t="s">
        <v>71</v>
      </c>
      <c r="C19" s="35" t="s">
        <v>143</v>
      </c>
      <c r="D19" s="33" t="s">
        <v>144</v>
      </c>
      <c r="E19" s="32" t="s">
        <v>74</v>
      </c>
      <c r="F19" s="32" t="s">
        <v>36</v>
      </c>
      <c r="G19" s="32" t="s">
        <v>75</v>
      </c>
      <c r="H19" s="36">
        <v>36266</v>
      </c>
      <c r="I19" s="41"/>
      <c r="J19" s="39">
        <v>1</v>
      </c>
      <c r="K19" s="40" t="s">
        <v>76</v>
      </c>
      <c r="L19" s="38">
        <v>12</v>
      </c>
      <c r="M19" s="38">
        <v>1</v>
      </c>
    </row>
    <row r="20" spans="1:13" ht="24.75" customHeight="1">
      <c r="A20" s="24">
        <v>14</v>
      </c>
      <c r="B20" s="44" t="s">
        <v>71</v>
      </c>
      <c r="C20" s="45" t="s">
        <v>145</v>
      </c>
      <c r="D20" s="46" t="s">
        <v>146</v>
      </c>
      <c r="E20" s="47" t="s">
        <v>80</v>
      </c>
      <c r="F20" s="47" t="s">
        <v>36</v>
      </c>
      <c r="G20" s="32" t="s">
        <v>91</v>
      </c>
      <c r="H20" s="42">
        <v>41470</v>
      </c>
      <c r="I20" s="43"/>
      <c r="J20" s="37">
        <v>1</v>
      </c>
      <c r="K20" s="38" t="s">
        <v>76</v>
      </c>
      <c r="L20" s="38">
        <v>12</v>
      </c>
      <c r="M20" s="38">
        <v>1</v>
      </c>
    </row>
    <row r="21" spans="1:13" ht="23.25" customHeight="1">
      <c r="A21" s="24">
        <v>15</v>
      </c>
      <c r="B21" s="34" t="s">
        <v>77</v>
      </c>
      <c r="C21" s="45" t="s">
        <v>147</v>
      </c>
      <c r="D21" s="33" t="s">
        <v>148</v>
      </c>
      <c r="E21" s="32" t="s">
        <v>80</v>
      </c>
      <c r="F21" s="32" t="s">
        <v>36</v>
      </c>
      <c r="G21" s="32" t="s">
        <v>96</v>
      </c>
      <c r="H21" s="36">
        <v>40616</v>
      </c>
      <c r="I21" s="41"/>
      <c r="J21" s="39" t="s">
        <v>76</v>
      </c>
      <c r="K21" s="38">
        <v>1</v>
      </c>
      <c r="L21" s="38">
        <v>12</v>
      </c>
      <c r="M21" s="38">
        <v>1</v>
      </c>
    </row>
    <row r="22" spans="1:13" ht="21.75" customHeight="1">
      <c r="A22" s="24">
        <v>16</v>
      </c>
      <c r="B22" s="34" t="s">
        <v>71</v>
      </c>
      <c r="C22" s="35" t="s">
        <v>149</v>
      </c>
      <c r="D22" s="33" t="s">
        <v>150</v>
      </c>
      <c r="E22" s="32" t="s">
        <v>80</v>
      </c>
      <c r="F22" s="32" t="s">
        <v>36</v>
      </c>
      <c r="G22" s="32" t="s">
        <v>75</v>
      </c>
      <c r="H22" s="36">
        <v>40452</v>
      </c>
      <c r="I22" s="41"/>
      <c r="J22" s="39">
        <v>1</v>
      </c>
      <c r="K22" s="40" t="s">
        <v>76</v>
      </c>
      <c r="L22" s="38">
        <v>12</v>
      </c>
      <c r="M22" s="38">
        <v>1</v>
      </c>
    </row>
    <row r="23" spans="1:13" ht="21.75" customHeight="1">
      <c r="A23" s="24">
        <v>17</v>
      </c>
      <c r="B23" s="107" t="s">
        <v>71</v>
      </c>
      <c r="C23" s="108" t="s">
        <v>151</v>
      </c>
      <c r="D23" s="109" t="s">
        <v>152</v>
      </c>
      <c r="E23" s="110" t="s">
        <v>80</v>
      </c>
      <c r="F23" s="110" t="s">
        <v>36</v>
      </c>
      <c r="G23" s="110" t="s">
        <v>105</v>
      </c>
      <c r="H23" s="111">
        <v>41821</v>
      </c>
      <c r="I23" s="112"/>
      <c r="J23" s="113">
        <v>1</v>
      </c>
      <c r="K23" s="121" t="s">
        <v>76</v>
      </c>
      <c r="L23" s="38">
        <v>12</v>
      </c>
      <c r="M23" s="114">
        <v>1</v>
      </c>
    </row>
    <row r="24" spans="1:13" ht="23.25" customHeight="1">
      <c r="A24" s="24">
        <v>18</v>
      </c>
      <c r="B24" s="44" t="s">
        <v>77</v>
      </c>
      <c r="C24" s="35" t="s">
        <v>153</v>
      </c>
      <c r="D24" s="46" t="s">
        <v>154</v>
      </c>
      <c r="E24" s="47" t="s">
        <v>80</v>
      </c>
      <c r="F24" s="47" t="s">
        <v>36</v>
      </c>
      <c r="G24" s="47" t="s">
        <v>105</v>
      </c>
      <c r="H24" s="42">
        <v>41821</v>
      </c>
      <c r="I24" s="43"/>
      <c r="J24" s="37">
        <v>1</v>
      </c>
      <c r="K24" s="38" t="s">
        <v>76</v>
      </c>
      <c r="L24" s="38">
        <v>12</v>
      </c>
      <c r="M24" s="38">
        <v>1</v>
      </c>
    </row>
    <row r="25" spans="1:13" ht="20.25" customHeight="1">
      <c r="A25" s="24">
        <v>19</v>
      </c>
      <c r="B25" s="44" t="s">
        <v>77</v>
      </c>
      <c r="C25" s="35" t="s">
        <v>155</v>
      </c>
      <c r="D25" s="46" t="s">
        <v>156</v>
      </c>
      <c r="E25" s="47" t="s">
        <v>80</v>
      </c>
      <c r="F25" s="47" t="s">
        <v>36</v>
      </c>
      <c r="G25" s="47" t="s">
        <v>105</v>
      </c>
      <c r="H25" s="42">
        <v>41821</v>
      </c>
      <c r="I25" s="43"/>
      <c r="J25" s="37">
        <v>1</v>
      </c>
      <c r="K25" s="38" t="s">
        <v>76</v>
      </c>
      <c r="L25" s="38">
        <v>12</v>
      </c>
      <c r="M25" s="38">
        <v>1</v>
      </c>
    </row>
    <row r="26" spans="1:13" ht="21.75" customHeight="1">
      <c r="A26" s="182" t="s">
        <v>26</v>
      </c>
      <c r="B26" s="182"/>
      <c r="C26" s="182"/>
      <c r="D26" s="182"/>
      <c r="E26" s="182"/>
      <c r="F26" s="182"/>
      <c r="G26" s="182"/>
      <c r="H26" s="182"/>
      <c r="I26" s="182"/>
      <c r="J26" s="48">
        <f>SUM(J7:J25)</f>
        <v>16</v>
      </c>
      <c r="K26" s="48">
        <v>3</v>
      </c>
      <c r="L26" s="24"/>
      <c r="M26" s="48">
        <f>SUM(M7:M25)</f>
        <v>19</v>
      </c>
    </row>
    <row r="27" spans="1:13" ht="21.75" customHeight="1"/>
    <row r="28" spans="1:13" ht="21.75" customHeight="1">
      <c r="A28" s="166" t="s">
        <v>37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</row>
    <row r="29" spans="1:13" ht="21.75" customHeight="1">
      <c r="A29" s="166" t="s">
        <v>116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  <row r="30" spans="1:13" ht="21.75" customHeight="1"/>
    <row r="31" spans="1:13" ht="21.75" customHeight="1">
      <c r="I31" s="165"/>
      <c r="J31" s="165"/>
      <c r="K31" s="165"/>
      <c r="L31" s="165"/>
      <c r="M31" s="165"/>
    </row>
    <row r="32" spans="1:1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</sheetData>
  <mergeCells count="17">
    <mergeCell ref="A26:I26"/>
    <mergeCell ref="G4:G6"/>
    <mergeCell ref="I4:I5"/>
    <mergeCell ref="F4:F6"/>
    <mergeCell ref="I31:M31"/>
    <mergeCell ref="A28:M28"/>
    <mergeCell ref="A29:M29"/>
    <mergeCell ref="A1:M1"/>
    <mergeCell ref="E2:G2"/>
    <mergeCell ref="A3:M3"/>
    <mergeCell ref="A4:A6"/>
    <mergeCell ref="B4:D6"/>
    <mergeCell ref="H4:H5"/>
    <mergeCell ref="M4:M5"/>
    <mergeCell ref="J5:K5"/>
    <mergeCell ref="J4:K4"/>
    <mergeCell ref="L4:L5"/>
  </mergeCells>
  <phoneticPr fontId="8" type="noConversion"/>
  <conditionalFormatting sqref="K7:K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9370078740157483" right="0.39370078740157483" top="0.59055118110236227" bottom="0.39370078740157483" header="0.31496062992125984" footer="0.31496062992125984"/>
  <pageSetup paperSize="9" scale="80" firstPageNumber="13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20"/>
  <sheetViews>
    <sheetView zoomScaleNormal="100" workbookViewId="0">
      <selection activeCell="O16" sqref="O16"/>
    </sheetView>
  </sheetViews>
  <sheetFormatPr defaultRowHeight="21"/>
  <cols>
    <col min="1" max="1" width="5.875" style="18" customWidth="1"/>
    <col min="2" max="2" width="7.125" style="18" customWidth="1"/>
    <col min="3" max="4" width="9.875" style="18" customWidth="1"/>
    <col min="5" max="5" width="15.875" style="18" customWidth="1"/>
    <col min="6" max="6" width="19.25" style="18" customWidth="1"/>
    <col min="7" max="7" width="39" style="18" customWidth="1"/>
    <col min="8" max="8" width="12.375" style="18" customWidth="1"/>
    <col min="9" max="9" width="10.25" style="18" customWidth="1"/>
    <col min="10" max="10" width="8.375" style="18" customWidth="1"/>
    <col min="11" max="11" width="8.625" style="18" customWidth="1"/>
    <col min="12" max="12" width="9.875" style="18" customWidth="1"/>
    <col min="13" max="13" width="7.75" style="18" customWidth="1"/>
    <col min="14" max="16384" width="9" style="18"/>
  </cols>
  <sheetData>
    <row r="1" spans="1:13" s="17" customFormat="1" ht="21.7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17" customFormat="1" ht="21.75" customHeight="1"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13" ht="21.75" customHeight="1">
      <c r="A3" s="162" t="s">
        <v>157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13" ht="21.75" customHeight="1">
      <c r="A4" s="159" t="s">
        <v>53</v>
      </c>
      <c r="B4" s="167" t="s">
        <v>54</v>
      </c>
      <c r="C4" s="168"/>
      <c r="D4" s="169"/>
      <c r="E4" s="19"/>
      <c r="F4" s="159" t="s">
        <v>56</v>
      </c>
      <c r="G4" s="159" t="s">
        <v>57</v>
      </c>
      <c r="H4" s="159" t="s">
        <v>58</v>
      </c>
      <c r="I4" s="159" t="s">
        <v>59</v>
      </c>
      <c r="J4" s="167" t="s">
        <v>60</v>
      </c>
      <c r="K4" s="169"/>
      <c r="L4" s="187" t="s">
        <v>61</v>
      </c>
      <c r="M4" s="159" t="s">
        <v>62</v>
      </c>
    </row>
    <row r="5" spans="1:13" ht="21.75" customHeight="1">
      <c r="A5" s="160"/>
      <c r="B5" s="170"/>
      <c r="C5" s="171"/>
      <c r="D5" s="172"/>
      <c r="E5" s="20" t="s">
        <v>55</v>
      </c>
      <c r="F5" s="160"/>
      <c r="G5" s="160"/>
      <c r="H5" s="160"/>
      <c r="I5" s="160"/>
      <c r="J5" s="173" t="s">
        <v>63</v>
      </c>
      <c r="K5" s="175"/>
      <c r="L5" s="188"/>
      <c r="M5" s="160"/>
    </row>
    <row r="6" spans="1:13" ht="42">
      <c r="A6" s="161"/>
      <c r="B6" s="173"/>
      <c r="C6" s="174"/>
      <c r="D6" s="175"/>
      <c r="E6" s="2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13" s="31" customFormat="1" ht="21.75" customHeight="1">
      <c r="A7" s="38">
        <v>1</v>
      </c>
      <c r="B7" s="52" t="s">
        <v>77</v>
      </c>
      <c r="C7" s="53" t="s">
        <v>160</v>
      </c>
      <c r="D7" s="54" t="s">
        <v>161</v>
      </c>
      <c r="E7" s="55" t="s">
        <v>74</v>
      </c>
      <c r="F7" s="56" t="s">
        <v>36</v>
      </c>
      <c r="G7" s="56" t="s">
        <v>75</v>
      </c>
      <c r="H7" s="57">
        <v>34631</v>
      </c>
      <c r="I7" s="58"/>
      <c r="J7" s="59">
        <v>1</v>
      </c>
      <c r="K7" s="59" t="s">
        <v>76</v>
      </c>
      <c r="L7" s="59">
        <v>12</v>
      </c>
      <c r="M7" s="59">
        <f>IF(L7&gt;9,1,IF(L7&gt;6,0.5,IF(L7&gt;0,0,0)))</f>
        <v>1</v>
      </c>
    </row>
    <row r="8" spans="1:13" s="51" customFormat="1" ht="21.75" customHeight="1">
      <c r="A8" s="24">
        <v>2</v>
      </c>
      <c r="B8" s="52" t="s">
        <v>71</v>
      </c>
      <c r="C8" s="53" t="s">
        <v>162</v>
      </c>
      <c r="D8" s="54" t="s">
        <v>163</v>
      </c>
      <c r="E8" s="55" t="s">
        <v>74</v>
      </c>
      <c r="F8" s="56" t="s">
        <v>36</v>
      </c>
      <c r="G8" s="56" t="s">
        <v>75</v>
      </c>
      <c r="H8" s="57">
        <v>36438</v>
      </c>
      <c r="I8" s="58"/>
      <c r="J8" s="59">
        <v>1</v>
      </c>
      <c r="K8" s="59" t="s">
        <v>76</v>
      </c>
      <c r="L8" s="49">
        <v>12</v>
      </c>
      <c r="M8" s="49">
        <f>IF(L8&gt;9,1,IF(L8&gt;6,0.5,IF(L8&gt;0,0,0)))</f>
        <v>1</v>
      </c>
    </row>
    <row r="9" spans="1:13" s="51" customFormat="1" ht="21.75" customHeight="1">
      <c r="A9" s="38">
        <v>3</v>
      </c>
      <c r="B9" s="52" t="s">
        <v>71</v>
      </c>
      <c r="C9" s="53" t="s">
        <v>164</v>
      </c>
      <c r="D9" s="54" t="s">
        <v>165</v>
      </c>
      <c r="E9" s="55" t="s">
        <v>74</v>
      </c>
      <c r="F9" s="56" t="s">
        <v>36</v>
      </c>
      <c r="G9" s="32" t="s">
        <v>81</v>
      </c>
      <c r="H9" s="57">
        <v>36039</v>
      </c>
      <c r="I9" s="58"/>
      <c r="J9" s="59">
        <v>1</v>
      </c>
      <c r="K9" s="59" t="s">
        <v>76</v>
      </c>
      <c r="L9" s="49">
        <v>12</v>
      </c>
      <c r="M9" s="49">
        <f>IF(L9&gt;9,1,IF(L9&gt;6,0.5,IF(L9&gt;0,0,0)))</f>
        <v>1</v>
      </c>
    </row>
    <row r="10" spans="1:13" s="51" customFormat="1" ht="21.75" customHeight="1">
      <c r="A10" s="38">
        <v>4</v>
      </c>
      <c r="B10" s="44" t="s">
        <v>71</v>
      </c>
      <c r="C10" s="45" t="s">
        <v>166</v>
      </c>
      <c r="D10" s="46" t="s">
        <v>167</v>
      </c>
      <c r="E10" s="47" t="s">
        <v>80</v>
      </c>
      <c r="F10" s="47" t="s">
        <v>36</v>
      </c>
      <c r="G10" s="47" t="s">
        <v>91</v>
      </c>
      <c r="H10" s="42">
        <v>37851</v>
      </c>
      <c r="I10" s="43"/>
      <c r="J10" s="24">
        <v>1</v>
      </c>
      <c r="K10" s="59" t="s">
        <v>76</v>
      </c>
      <c r="L10" s="24">
        <v>12</v>
      </c>
      <c r="M10" s="24">
        <v>1</v>
      </c>
    </row>
    <row r="11" spans="1:13" ht="21.75" customHeight="1">
      <c r="A11" s="24">
        <v>5</v>
      </c>
      <c r="B11" s="52" t="s">
        <v>71</v>
      </c>
      <c r="C11" s="53" t="s">
        <v>168</v>
      </c>
      <c r="D11" s="54" t="s">
        <v>169</v>
      </c>
      <c r="E11" s="56" t="s">
        <v>80</v>
      </c>
      <c r="F11" s="56" t="s">
        <v>36</v>
      </c>
      <c r="G11" s="32" t="s">
        <v>81</v>
      </c>
      <c r="H11" s="57">
        <v>40969</v>
      </c>
      <c r="I11" s="58"/>
      <c r="J11" s="59">
        <v>1</v>
      </c>
      <c r="K11" s="59" t="s">
        <v>76</v>
      </c>
      <c r="L11" s="49">
        <v>12</v>
      </c>
      <c r="M11" s="49">
        <v>1</v>
      </c>
    </row>
    <row r="12" spans="1:13" ht="21.75" customHeight="1">
      <c r="A12" s="38">
        <v>6</v>
      </c>
      <c r="B12" s="52" t="s">
        <v>71</v>
      </c>
      <c r="C12" s="53" t="s">
        <v>170</v>
      </c>
      <c r="D12" s="54" t="s">
        <v>171</v>
      </c>
      <c r="E12" s="56" t="s">
        <v>80</v>
      </c>
      <c r="F12" s="56" t="s">
        <v>36</v>
      </c>
      <c r="G12" s="32" t="s">
        <v>105</v>
      </c>
      <c r="H12" s="57">
        <v>39234</v>
      </c>
      <c r="I12" s="58"/>
      <c r="J12" s="99">
        <v>1</v>
      </c>
      <c r="K12" s="99" t="s">
        <v>76</v>
      </c>
      <c r="L12" s="49">
        <v>12</v>
      </c>
      <c r="M12" s="95">
        <v>1</v>
      </c>
    </row>
    <row r="13" spans="1:13" ht="21.75" customHeight="1">
      <c r="A13" s="38">
        <v>7</v>
      </c>
      <c r="B13" s="52" t="s">
        <v>77</v>
      </c>
      <c r="C13" s="53" t="s">
        <v>172</v>
      </c>
      <c r="D13" s="54" t="s">
        <v>173</v>
      </c>
      <c r="E13" s="56" t="s">
        <v>80</v>
      </c>
      <c r="F13" s="56" t="s">
        <v>36</v>
      </c>
      <c r="G13" s="32" t="s">
        <v>91</v>
      </c>
      <c r="H13" s="57">
        <v>41426</v>
      </c>
      <c r="I13" s="58"/>
      <c r="J13" s="99">
        <v>1</v>
      </c>
      <c r="K13" s="99" t="s">
        <v>76</v>
      </c>
      <c r="L13" s="49">
        <v>12</v>
      </c>
      <c r="M13" s="95">
        <v>1</v>
      </c>
    </row>
    <row r="14" spans="1:13" ht="21.75" customHeight="1">
      <c r="A14" s="24">
        <v>8</v>
      </c>
      <c r="B14" s="53" t="s">
        <v>71</v>
      </c>
      <c r="C14" s="53" t="s">
        <v>174</v>
      </c>
      <c r="D14" s="54" t="s">
        <v>175</v>
      </c>
      <c r="E14" s="56" t="s">
        <v>80</v>
      </c>
      <c r="F14" s="56" t="s">
        <v>36</v>
      </c>
      <c r="G14" s="32" t="s">
        <v>81</v>
      </c>
      <c r="H14" s="36">
        <v>38261</v>
      </c>
      <c r="I14" s="58"/>
      <c r="J14" s="59">
        <v>1</v>
      </c>
      <c r="K14" s="59" t="s">
        <v>76</v>
      </c>
      <c r="L14" s="60">
        <v>12</v>
      </c>
      <c r="M14" s="49">
        <v>1</v>
      </c>
    </row>
    <row r="15" spans="1:13" s="51" customFormat="1" ht="21.75" customHeight="1">
      <c r="A15" s="38">
        <v>9</v>
      </c>
      <c r="B15" s="96" t="s">
        <v>71</v>
      </c>
      <c r="C15" s="96" t="s">
        <v>176</v>
      </c>
      <c r="D15" s="97" t="s">
        <v>177</v>
      </c>
      <c r="E15" s="56" t="s">
        <v>80</v>
      </c>
      <c r="F15" s="56" t="s">
        <v>36</v>
      </c>
      <c r="G15" s="32" t="s">
        <v>81</v>
      </c>
      <c r="H15" s="36">
        <v>40616</v>
      </c>
      <c r="I15" s="98"/>
      <c r="J15" s="99">
        <v>1</v>
      </c>
      <c r="K15" s="59" t="s">
        <v>76</v>
      </c>
      <c r="L15" s="49">
        <v>12</v>
      </c>
      <c r="M15" s="95">
        <v>1</v>
      </c>
    </row>
    <row r="16" spans="1:13" s="51" customFormat="1" ht="21.75" customHeight="1">
      <c r="A16" s="38">
        <v>10</v>
      </c>
      <c r="B16" s="115" t="s">
        <v>77</v>
      </c>
      <c r="C16" s="116" t="s">
        <v>178</v>
      </c>
      <c r="D16" s="117" t="s">
        <v>179</v>
      </c>
      <c r="E16" s="118" t="s">
        <v>80</v>
      </c>
      <c r="F16" s="118" t="s">
        <v>36</v>
      </c>
      <c r="G16" s="118" t="s">
        <v>96</v>
      </c>
      <c r="H16" s="119">
        <v>39617</v>
      </c>
      <c r="I16" s="98"/>
      <c r="J16" s="99">
        <v>1</v>
      </c>
      <c r="K16" s="59" t="s">
        <v>76</v>
      </c>
      <c r="L16" s="49">
        <v>12</v>
      </c>
      <c r="M16" s="95">
        <v>1</v>
      </c>
    </row>
    <row r="17" spans="1:15" s="51" customFormat="1" ht="21.75" customHeight="1">
      <c r="A17" s="24">
        <v>11</v>
      </c>
      <c r="B17" s="44" t="s">
        <v>71</v>
      </c>
      <c r="C17" s="45" t="s">
        <v>180</v>
      </c>
      <c r="D17" s="46" t="s">
        <v>181</v>
      </c>
      <c r="E17" s="47" t="s">
        <v>74</v>
      </c>
      <c r="F17" s="47" t="s">
        <v>36</v>
      </c>
      <c r="G17" s="47" t="s">
        <v>81</v>
      </c>
      <c r="H17" s="42">
        <v>36341</v>
      </c>
      <c r="I17" s="98"/>
      <c r="J17" s="99">
        <v>1</v>
      </c>
      <c r="K17" s="99" t="s">
        <v>76</v>
      </c>
      <c r="L17" s="49">
        <v>12</v>
      </c>
      <c r="M17" s="95">
        <v>1</v>
      </c>
      <c r="O17" s="18"/>
    </row>
    <row r="18" spans="1:15" ht="21.75" customHeight="1">
      <c r="A18" s="178" t="s">
        <v>26</v>
      </c>
      <c r="B18" s="178"/>
      <c r="C18" s="178"/>
      <c r="D18" s="178"/>
      <c r="E18" s="178"/>
      <c r="F18" s="178"/>
      <c r="G18" s="178"/>
      <c r="H18" s="178"/>
      <c r="I18" s="178"/>
      <c r="J18" s="48">
        <f>SUM(J7:J17)</f>
        <v>11</v>
      </c>
      <c r="K18" s="48">
        <f>SUM(K7:K10)</f>
        <v>0</v>
      </c>
      <c r="L18" s="24"/>
      <c r="M18" s="48">
        <f>SUM(M7:M17)</f>
        <v>11</v>
      </c>
    </row>
    <row r="19" spans="1:15" ht="21.75" customHeight="1"/>
    <row r="20" spans="1:15" ht="21.75" customHeight="1">
      <c r="A20" s="181" t="s">
        <v>37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1:15" ht="21.75" customHeight="1">
      <c r="A21" s="181" t="s">
        <v>69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</row>
    <row r="22" spans="1:15" ht="21.75" customHeight="1"/>
    <row r="23" spans="1:15" ht="21.75" customHeight="1">
      <c r="I23" s="141"/>
      <c r="J23" s="141"/>
      <c r="K23" s="141"/>
      <c r="L23" s="141"/>
      <c r="M23" s="141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</sheetData>
  <mergeCells count="17">
    <mergeCell ref="A18:I18"/>
    <mergeCell ref="G4:G6"/>
    <mergeCell ref="I4:I5"/>
    <mergeCell ref="F4:F6"/>
    <mergeCell ref="I23:M23"/>
    <mergeCell ref="A20:M20"/>
    <mergeCell ref="A21:M21"/>
    <mergeCell ref="A1:M1"/>
    <mergeCell ref="E2:G2"/>
    <mergeCell ref="A3:M3"/>
    <mergeCell ref="A4:A6"/>
    <mergeCell ref="B4:D6"/>
    <mergeCell ref="H4:H5"/>
    <mergeCell ref="M4:M5"/>
    <mergeCell ref="J5:K5"/>
    <mergeCell ref="J4:K4"/>
    <mergeCell ref="L4:L5"/>
  </mergeCells>
  <phoneticPr fontId="8" type="noConversion"/>
  <conditionalFormatting sqref="K1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11:K1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9370078740157483" right="0.17" top="0.59055118110236227" bottom="0.39370078740157483" header="0.31496062992125984" footer="0.31496062992125984"/>
  <pageSetup paperSize="9" scale="80" firstPageNumber="13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12"/>
  <sheetViews>
    <sheetView workbookViewId="0">
      <selection activeCell="G20" sqref="G20"/>
    </sheetView>
  </sheetViews>
  <sheetFormatPr defaultRowHeight="21"/>
  <cols>
    <col min="1" max="1" width="6.375" style="18" customWidth="1"/>
    <col min="2" max="2" width="6.75" style="18" customWidth="1"/>
    <col min="3" max="3" width="8.75" style="18" customWidth="1"/>
    <col min="4" max="4" width="7.625" style="18" customWidth="1"/>
    <col min="5" max="5" width="10.625" style="18" customWidth="1"/>
    <col min="6" max="6" width="16.125" style="18" customWidth="1"/>
    <col min="7" max="7" width="26.625" style="18" customWidth="1"/>
    <col min="8" max="8" width="13.25" style="18" customWidth="1"/>
    <col min="9" max="9" width="14.375" style="18" customWidth="1"/>
    <col min="10" max="10" width="11" style="18" customWidth="1"/>
    <col min="11" max="11" width="12.75" style="18" customWidth="1"/>
    <col min="12" max="12" width="14" style="18" customWidth="1"/>
    <col min="13" max="13" width="10.75" style="18" customWidth="1"/>
    <col min="14" max="16384" width="9" style="18"/>
  </cols>
  <sheetData>
    <row r="1" spans="1:22" s="17" customFormat="1" ht="21.75" customHeight="1">
      <c r="A1" s="158" t="s">
        <v>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22" s="17" customFormat="1" ht="21.75" customHeight="1">
      <c r="D2" s="16" t="s">
        <v>20</v>
      </c>
      <c r="E2" s="158" t="str">
        <f>สรุประดับคณะ!C2</f>
        <v>เทคโนโลยีสื่อสารมวลชน</v>
      </c>
      <c r="F2" s="158"/>
      <c r="G2" s="158"/>
      <c r="I2" s="16" t="s">
        <v>22</v>
      </c>
      <c r="J2" s="16">
        <f>สรุประดับคณะ!O2</f>
        <v>2565</v>
      </c>
    </row>
    <row r="3" spans="1:22" ht="21.75" customHeight="1">
      <c r="A3" s="162" t="s">
        <v>182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22" ht="21.75" customHeight="1">
      <c r="A4" s="159" t="s">
        <v>53</v>
      </c>
      <c r="B4" s="167" t="s">
        <v>54</v>
      </c>
      <c r="C4" s="168"/>
      <c r="D4" s="169"/>
      <c r="E4" s="19"/>
      <c r="F4" s="159" t="s">
        <v>56</v>
      </c>
      <c r="G4" s="159" t="s">
        <v>57</v>
      </c>
      <c r="H4" s="176" t="s">
        <v>58</v>
      </c>
      <c r="I4" s="176" t="s">
        <v>59</v>
      </c>
      <c r="J4" s="179" t="s">
        <v>60</v>
      </c>
      <c r="K4" s="180"/>
      <c r="L4" s="176" t="s">
        <v>61</v>
      </c>
      <c r="M4" s="176" t="s">
        <v>62</v>
      </c>
    </row>
    <row r="5" spans="1:22" ht="21.75" customHeight="1">
      <c r="A5" s="160"/>
      <c r="B5" s="170"/>
      <c r="C5" s="171"/>
      <c r="D5" s="172"/>
      <c r="E5" s="20" t="s">
        <v>55</v>
      </c>
      <c r="F5" s="160"/>
      <c r="G5" s="160"/>
      <c r="H5" s="177"/>
      <c r="I5" s="177"/>
      <c r="J5" s="173" t="s">
        <v>63</v>
      </c>
      <c r="K5" s="175"/>
      <c r="L5" s="177"/>
      <c r="M5" s="177"/>
    </row>
    <row r="6" spans="1:22" ht="42">
      <c r="A6" s="161"/>
      <c r="B6" s="173"/>
      <c r="C6" s="174"/>
      <c r="D6" s="175"/>
      <c r="E6" s="21"/>
      <c r="F6" s="161"/>
      <c r="G6" s="161"/>
      <c r="H6" s="22" t="s">
        <v>64</v>
      </c>
      <c r="I6" s="22" t="s">
        <v>64</v>
      </c>
      <c r="J6" s="23" t="s">
        <v>65</v>
      </c>
      <c r="K6" s="23" t="s">
        <v>66</v>
      </c>
      <c r="L6" s="22" t="s">
        <v>67</v>
      </c>
      <c r="M6" s="22" t="s">
        <v>68</v>
      </c>
    </row>
    <row r="7" spans="1:22" ht="21.75" customHeight="1">
      <c r="A7" s="49">
        <v>1</v>
      </c>
      <c r="B7" s="52" t="s">
        <v>77</v>
      </c>
      <c r="C7" s="53" t="s">
        <v>183</v>
      </c>
      <c r="D7" s="54" t="s">
        <v>184</v>
      </c>
      <c r="E7" s="55" t="s">
        <v>74</v>
      </c>
      <c r="F7" s="56" t="s">
        <v>36</v>
      </c>
      <c r="G7" s="32" t="s">
        <v>81</v>
      </c>
      <c r="H7" s="57">
        <v>37043</v>
      </c>
      <c r="I7" s="58"/>
      <c r="J7" s="59">
        <v>1</v>
      </c>
      <c r="K7" s="59" t="s">
        <v>76</v>
      </c>
      <c r="L7" s="49">
        <v>12</v>
      </c>
      <c r="M7" s="49">
        <v>1</v>
      </c>
    </row>
    <row r="8" spans="1:22" s="51" customFormat="1" ht="21.75" customHeight="1">
      <c r="A8" s="49">
        <v>2</v>
      </c>
      <c r="B8" s="73" t="s">
        <v>77</v>
      </c>
      <c r="C8" s="74" t="s">
        <v>185</v>
      </c>
      <c r="D8" s="75" t="s">
        <v>186</v>
      </c>
      <c r="E8" s="76" t="s">
        <v>80</v>
      </c>
      <c r="F8" s="76" t="s">
        <v>36</v>
      </c>
      <c r="G8" s="76" t="s">
        <v>86</v>
      </c>
      <c r="H8" s="77">
        <v>40984</v>
      </c>
      <c r="I8" s="78"/>
      <c r="J8" s="79">
        <v>1</v>
      </c>
      <c r="K8" s="79" t="s">
        <v>76</v>
      </c>
      <c r="L8" s="80">
        <v>12</v>
      </c>
      <c r="M8" s="80">
        <f>IF(L8&gt;9,1,IF(L8&gt;6,0.5,IF(L8&gt;0,0,0)))</f>
        <v>1</v>
      </c>
    </row>
    <row r="9" spans="1:22" s="51" customFormat="1" ht="21.75" customHeight="1">
      <c r="A9" s="49">
        <v>3</v>
      </c>
      <c r="B9" s="44" t="s">
        <v>77</v>
      </c>
      <c r="C9" s="45" t="s">
        <v>158</v>
      </c>
      <c r="D9" s="46" t="s">
        <v>159</v>
      </c>
      <c r="E9" s="61" t="s">
        <v>74</v>
      </c>
      <c r="F9" s="47" t="s">
        <v>36</v>
      </c>
      <c r="G9" s="47" t="s">
        <v>91</v>
      </c>
      <c r="H9" s="42">
        <v>36174</v>
      </c>
      <c r="I9" s="43"/>
      <c r="J9" s="38">
        <v>1</v>
      </c>
      <c r="K9" s="38" t="s">
        <v>76</v>
      </c>
      <c r="L9" s="38">
        <v>12</v>
      </c>
      <c r="M9" s="38">
        <v>1</v>
      </c>
    </row>
    <row r="10" spans="1:22" ht="21.75" customHeight="1">
      <c r="A10" s="178" t="s">
        <v>26</v>
      </c>
      <c r="B10" s="178"/>
      <c r="C10" s="178"/>
      <c r="D10" s="178"/>
      <c r="E10" s="178"/>
      <c r="F10" s="178"/>
      <c r="G10" s="178"/>
      <c r="H10" s="178"/>
      <c r="I10" s="178"/>
      <c r="J10" s="28">
        <f>SUM(J7:J9)</f>
        <v>3</v>
      </c>
      <c r="K10" s="28">
        <f>SUM(K7:K7)</f>
        <v>0</v>
      </c>
      <c r="L10" s="24"/>
      <c r="M10" s="28">
        <f>SUM(M7:M9)</f>
        <v>3</v>
      </c>
    </row>
    <row r="11" spans="1:22" ht="21.75" customHeight="1"/>
    <row r="12" spans="1:22" ht="21.75" customHeight="1">
      <c r="A12" s="166" t="s">
        <v>37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</row>
    <row r="13" spans="1:22" ht="21.75" customHeight="1">
      <c r="A13" s="166" t="s">
        <v>69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5"/>
    </row>
    <row r="14" spans="1:22" ht="21.75" customHeight="1"/>
    <row r="15" spans="1:22" ht="21.75" customHeight="1"/>
    <row r="16" spans="1:22" ht="21.75" customHeight="1"/>
    <row r="17" spans="9:13" ht="21.75" customHeight="1">
      <c r="I17" s="165"/>
      <c r="J17" s="165"/>
      <c r="K17" s="165"/>
      <c r="L17" s="165"/>
      <c r="M17" s="165"/>
    </row>
    <row r="18" spans="9:13" ht="21.75" customHeight="1"/>
    <row r="19" spans="9:13" ht="21.75" customHeight="1"/>
    <row r="20" spans="9:13" ht="21.75" customHeight="1"/>
    <row r="21" spans="9:13" ht="21.75" customHeight="1"/>
    <row r="22" spans="9:13" ht="21.75" customHeight="1"/>
    <row r="23" spans="9:13" ht="21.75" customHeight="1"/>
    <row r="24" spans="9:13" ht="21.75" customHeight="1"/>
    <row r="25" spans="9:13" ht="21.75" customHeight="1"/>
    <row r="26" spans="9:13" ht="21.75" customHeight="1"/>
    <row r="27" spans="9:13" ht="21.75" customHeight="1"/>
    <row r="28" spans="9:13" ht="21.75" customHeight="1"/>
    <row r="29" spans="9:13" ht="21.75" customHeight="1"/>
    <row r="30" spans="9:13" ht="21.75" customHeight="1"/>
    <row r="31" spans="9:13" ht="21.75" customHeight="1"/>
    <row r="32" spans="9:1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</sheetData>
  <mergeCells count="17">
    <mergeCell ref="A10:I10"/>
    <mergeCell ref="G4:G6"/>
    <mergeCell ref="I4:I5"/>
    <mergeCell ref="F4:F6"/>
    <mergeCell ref="I17:M17"/>
    <mergeCell ref="A12:V12"/>
    <mergeCell ref="A13:U13"/>
    <mergeCell ref="A1:M1"/>
    <mergeCell ref="E2:G2"/>
    <mergeCell ref="A3:M3"/>
    <mergeCell ref="A4:A6"/>
    <mergeCell ref="B4:D6"/>
    <mergeCell ref="H4:H5"/>
    <mergeCell ref="M4:M5"/>
    <mergeCell ref="J5:K5"/>
    <mergeCell ref="J4:K4"/>
    <mergeCell ref="L4:L5"/>
  </mergeCells>
  <phoneticPr fontId="8" type="noConversion"/>
  <pageMargins left="0.39370078740157483" right="0.39370078740157483" top="0.59055118110236227" bottom="0.39370078740157483" header="0.31496062992125984" footer="0.31496062992125984"/>
  <pageSetup paperSize="9" scale="80" firstPageNumber="1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ตัวบ่งชี้ 1.2+1.3</vt:lpstr>
      <vt:lpstr>สรุประดับคณะ</vt:lpstr>
      <vt:lpstr>อาจารย์ตรี 65</vt:lpstr>
      <vt:lpstr>อาจารย์โท65</vt:lpstr>
      <vt:lpstr>อาจารย์เอก 65</vt:lpstr>
      <vt:lpstr>ผศ.ตรี64</vt:lpstr>
      <vt:lpstr>ผศ.โท65</vt:lpstr>
      <vt:lpstr>ผศ.เอก65</vt:lpstr>
      <vt:lpstr>รศ.เอก 65</vt:lpstr>
      <vt:lpstr>ศ.เอก65</vt:lpstr>
      <vt:lpstr>ผศ.โท65!Print_Area</vt:lpstr>
      <vt:lpstr>ผศ.เอก65!Print_Area</vt:lpstr>
      <vt:lpstr>ผศ.ตรี64!Print_Titles</vt:lpstr>
      <vt:lpstr>ผศ.โท65!Print_Titles</vt:lpstr>
      <vt:lpstr>ผศ.เอก65!Print_Titles</vt:lpstr>
      <vt:lpstr>'รศ.เอก 65'!Print_Titles</vt:lpstr>
      <vt:lpstr>อาจารย์โท65!Print_Titles</vt:lpstr>
      <vt:lpstr>'อาจารย์เอก 65'!Print_Titles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</dc:creator>
  <cp:keywords/>
  <dc:description/>
  <cp:lastModifiedBy>Warinrat_K</cp:lastModifiedBy>
  <cp:revision/>
  <dcterms:created xsi:type="dcterms:W3CDTF">2014-05-04T07:06:02Z</dcterms:created>
  <dcterms:modified xsi:type="dcterms:W3CDTF">2023-06-26T06:38:36Z</dcterms:modified>
  <cp:category/>
  <cp:contentStatus/>
</cp:coreProperties>
</file>